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98DB8DF-23D4-40EB-A1AE-DAC57176CFD5}" xr6:coauthVersionLast="47" xr6:coauthVersionMax="47" xr10:uidLastSave="{00000000-0000-0000-0000-000000000000}"/>
  <bookViews>
    <workbookView xWindow="14400" yWindow="0" windowWidth="14400" windowHeight="15630" tabRatio="901" xr2:uid="{00000000-000D-0000-FFFF-FFFF00000000}"/>
  </bookViews>
  <sheets>
    <sheet name="maestría y doctorado" sheetId="24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4" l="1"/>
  <c r="C9" i="24"/>
  <c r="D9" i="24"/>
  <c r="E9" i="24"/>
  <c r="F9" i="24"/>
  <c r="G9" i="24"/>
  <c r="H9" i="24"/>
  <c r="B12" i="24"/>
  <c r="C12" i="24"/>
  <c r="D12" i="24"/>
  <c r="E12" i="24"/>
  <c r="F12" i="24"/>
  <c r="G12" i="24"/>
  <c r="H12" i="24"/>
  <c r="B15" i="24"/>
  <c r="C15" i="24"/>
  <c r="D15" i="24"/>
  <c r="E15" i="24"/>
  <c r="F15" i="24"/>
  <c r="G15" i="24"/>
  <c r="H15" i="24" s="1"/>
  <c r="B18" i="24"/>
  <c r="C18" i="24"/>
  <c r="D18" i="24"/>
  <c r="E18" i="24"/>
  <c r="F18" i="24"/>
  <c r="G18" i="24"/>
  <c r="B21" i="24"/>
  <c r="C21" i="24"/>
  <c r="D21" i="24"/>
  <c r="E21" i="24"/>
  <c r="F21" i="24"/>
  <c r="G21" i="24"/>
  <c r="B24" i="24"/>
  <c r="C24" i="24"/>
  <c r="D24" i="24"/>
  <c r="E24" i="24"/>
  <c r="F24" i="24"/>
  <c r="G24" i="24"/>
  <c r="H24" i="24" s="1"/>
  <c r="B28" i="24"/>
  <c r="C28" i="24"/>
  <c r="D28" i="24"/>
  <c r="E28" i="24"/>
  <c r="F28" i="24"/>
  <c r="G28" i="24"/>
  <c r="B31" i="24"/>
  <c r="C31" i="24"/>
  <c r="D31" i="24"/>
  <c r="D33" i="24" s="1"/>
  <c r="E31" i="24"/>
  <c r="F31" i="24"/>
  <c r="G31" i="24"/>
  <c r="H31" i="24"/>
  <c r="H33" i="24" s="1"/>
  <c r="B32" i="24"/>
  <c r="C32" i="24"/>
  <c r="D32" i="24"/>
  <c r="E32" i="24"/>
  <c r="E33" i="24" s="1"/>
  <c r="F32" i="24"/>
  <c r="G32" i="24"/>
  <c r="H32" i="24"/>
  <c r="B37" i="24"/>
  <c r="C37" i="24"/>
  <c r="D37" i="24"/>
  <c r="E37" i="24"/>
  <c r="F37" i="24"/>
  <c r="G37" i="24"/>
  <c r="H37" i="24"/>
  <c r="B40" i="24"/>
  <c r="C40" i="24"/>
  <c r="D40" i="24"/>
  <c r="E40" i="24"/>
  <c r="F40" i="24"/>
  <c r="G40" i="24"/>
  <c r="B44" i="24"/>
  <c r="C44" i="24"/>
  <c r="D44" i="24"/>
  <c r="E44" i="24"/>
  <c r="F44" i="24"/>
  <c r="G44" i="24"/>
  <c r="H44" i="24" s="1"/>
  <c r="B47" i="24"/>
  <c r="C47" i="24"/>
  <c r="D47" i="24"/>
  <c r="E47" i="24"/>
  <c r="F47" i="24"/>
  <c r="G47" i="24"/>
  <c r="H47" i="24" s="1"/>
  <c r="B50" i="24"/>
  <c r="C50" i="24"/>
  <c r="D50" i="24"/>
  <c r="E50" i="24"/>
  <c r="F50" i="24"/>
  <c r="G50" i="24"/>
  <c r="B53" i="24"/>
  <c r="C53" i="24"/>
  <c r="D53" i="24"/>
  <c r="E53" i="24"/>
  <c r="F53" i="24"/>
  <c r="G53" i="24"/>
  <c r="B56" i="24"/>
  <c r="C56" i="24"/>
  <c r="D56" i="24"/>
  <c r="E56" i="24"/>
  <c r="F56" i="24"/>
  <c r="G56" i="24"/>
  <c r="H56" i="24"/>
  <c r="B59" i="24"/>
  <c r="C59" i="24"/>
  <c r="D59" i="24"/>
  <c r="E59" i="24"/>
  <c r="F59" i="24"/>
  <c r="G59" i="24"/>
  <c r="B62" i="24"/>
  <c r="C62" i="24"/>
  <c r="D62" i="24"/>
  <c r="E62" i="24"/>
  <c r="F62" i="24"/>
  <c r="G62" i="24"/>
  <c r="B64" i="24"/>
  <c r="B66" i="24" s="1"/>
  <c r="C64" i="24"/>
  <c r="D64" i="24"/>
  <c r="E64" i="24"/>
  <c r="E66" i="24" s="1"/>
  <c r="F64" i="24"/>
  <c r="F66" i="24" s="1"/>
  <c r="G64" i="24"/>
  <c r="H64" i="24"/>
  <c r="B65" i="24"/>
  <c r="C65" i="24"/>
  <c r="D65" i="24"/>
  <c r="E65" i="24"/>
  <c r="F65" i="24"/>
  <c r="G65" i="24"/>
  <c r="H65" i="24"/>
  <c r="B67" i="24"/>
  <c r="C67" i="24"/>
  <c r="D67" i="24"/>
  <c r="E67" i="24"/>
  <c r="F67" i="24"/>
  <c r="G67" i="24"/>
  <c r="H67" i="24"/>
  <c r="B70" i="24"/>
  <c r="B72" i="24" s="1"/>
  <c r="C70" i="24"/>
  <c r="D70" i="24"/>
  <c r="E70" i="24"/>
  <c r="E164" i="24" s="1"/>
  <c r="F70" i="24"/>
  <c r="F164" i="24" s="1"/>
  <c r="G70" i="24"/>
  <c r="H70" i="24"/>
  <c r="B71" i="24"/>
  <c r="C71" i="24"/>
  <c r="D71" i="24"/>
  <c r="E71" i="24"/>
  <c r="F71" i="24"/>
  <c r="G71" i="24"/>
  <c r="G165" i="24" s="1"/>
  <c r="H71" i="24"/>
  <c r="B75" i="24"/>
  <c r="C75" i="24"/>
  <c r="D75" i="24"/>
  <c r="E75" i="24"/>
  <c r="F75" i="24"/>
  <c r="G75" i="24"/>
  <c r="B78" i="24"/>
  <c r="C78" i="24"/>
  <c r="D78" i="24"/>
  <c r="E78" i="24"/>
  <c r="F78" i="24"/>
  <c r="G78" i="24"/>
  <c r="H78" i="24" s="1"/>
  <c r="B85" i="24"/>
  <c r="C85" i="24"/>
  <c r="D85" i="24"/>
  <c r="E85" i="24"/>
  <c r="F85" i="24"/>
  <c r="G85" i="24"/>
  <c r="B93" i="24"/>
  <c r="C93" i="24"/>
  <c r="D93" i="24"/>
  <c r="E93" i="24"/>
  <c r="F93" i="24"/>
  <c r="G93" i="24"/>
  <c r="B97" i="24"/>
  <c r="C97" i="24"/>
  <c r="D97" i="24"/>
  <c r="E97" i="24"/>
  <c r="F97" i="24"/>
  <c r="G97" i="24"/>
  <c r="B100" i="24"/>
  <c r="C100" i="24"/>
  <c r="D100" i="24"/>
  <c r="E100" i="24"/>
  <c r="F100" i="24"/>
  <c r="G100" i="24"/>
  <c r="H100" i="24" s="1"/>
  <c r="B103" i="24"/>
  <c r="C103" i="24"/>
  <c r="D103" i="24"/>
  <c r="E103" i="24"/>
  <c r="F103" i="24"/>
  <c r="G103" i="24"/>
  <c r="H103" i="24"/>
  <c r="B106" i="24"/>
  <c r="C106" i="24"/>
  <c r="D106" i="24"/>
  <c r="D108" i="24" s="1"/>
  <c r="E106" i="24"/>
  <c r="F106" i="24"/>
  <c r="G106" i="24"/>
  <c r="H106" i="24"/>
  <c r="B107" i="24"/>
  <c r="C107" i="24"/>
  <c r="D107" i="24"/>
  <c r="E107" i="24"/>
  <c r="E108" i="24" s="1"/>
  <c r="F107" i="24"/>
  <c r="G107" i="24"/>
  <c r="H107" i="24"/>
  <c r="B112" i="24"/>
  <c r="C112" i="24"/>
  <c r="D112" i="24"/>
  <c r="E112" i="24"/>
  <c r="F112" i="24"/>
  <c r="G112" i="24"/>
  <c r="B115" i="24"/>
  <c r="C115" i="24"/>
  <c r="D115" i="24"/>
  <c r="E115" i="24"/>
  <c r="F115" i="24"/>
  <c r="G115" i="24"/>
  <c r="B118" i="24"/>
  <c r="C118" i="24"/>
  <c r="D118" i="24"/>
  <c r="E118" i="24"/>
  <c r="F118" i="24"/>
  <c r="G118" i="24"/>
  <c r="H118" i="24" s="1"/>
  <c r="B121" i="24"/>
  <c r="C121" i="24"/>
  <c r="D121" i="24"/>
  <c r="E121" i="24"/>
  <c r="F121" i="24"/>
  <c r="G121" i="24"/>
  <c r="H122" i="24"/>
  <c r="H123" i="24"/>
  <c r="H161" i="24" s="1"/>
  <c r="B124" i="24"/>
  <c r="C124" i="24"/>
  <c r="D124" i="24"/>
  <c r="H124" i="24" s="1"/>
  <c r="E124" i="24"/>
  <c r="F124" i="24"/>
  <c r="G124" i="24"/>
  <c r="H125" i="24"/>
  <c r="H126" i="24"/>
  <c r="H156" i="24" s="1"/>
  <c r="B127" i="24"/>
  <c r="C127" i="24"/>
  <c r="D127" i="24"/>
  <c r="E127" i="24"/>
  <c r="F127" i="24"/>
  <c r="G127" i="24"/>
  <c r="H127" i="24" s="1"/>
  <c r="B130" i="24"/>
  <c r="C130" i="24"/>
  <c r="D130" i="24"/>
  <c r="H130" i="24" s="1"/>
  <c r="E130" i="24"/>
  <c r="F130" i="24"/>
  <c r="G130" i="24"/>
  <c r="B133" i="24"/>
  <c r="C133" i="24"/>
  <c r="D133" i="24"/>
  <c r="E133" i="24"/>
  <c r="F133" i="24"/>
  <c r="G133" i="24"/>
  <c r="B136" i="24"/>
  <c r="C136" i="24"/>
  <c r="D136" i="24"/>
  <c r="E136" i="24"/>
  <c r="F136" i="24"/>
  <c r="G136" i="24"/>
  <c r="B140" i="24"/>
  <c r="C140" i="24"/>
  <c r="D140" i="24"/>
  <c r="E140" i="24"/>
  <c r="F140" i="24"/>
  <c r="G140" i="24"/>
  <c r="H140" i="24" s="1"/>
  <c r="B143" i="24"/>
  <c r="C143" i="24"/>
  <c r="D143" i="24"/>
  <c r="H143" i="24" s="1"/>
  <c r="E143" i="24"/>
  <c r="F143" i="24"/>
  <c r="G143" i="24"/>
  <c r="B146" i="24"/>
  <c r="C146" i="24"/>
  <c r="D146" i="24"/>
  <c r="E146" i="24"/>
  <c r="F146" i="24"/>
  <c r="G146" i="24"/>
  <c r="B149" i="24"/>
  <c r="C149" i="24"/>
  <c r="D149" i="24"/>
  <c r="E149" i="24"/>
  <c r="F149" i="24"/>
  <c r="G149" i="24"/>
  <c r="B155" i="24"/>
  <c r="C155" i="24"/>
  <c r="D155" i="24"/>
  <c r="E155" i="24"/>
  <c r="E157" i="24" s="1"/>
  <c r="F155" i="24"/>
  <c r="G155" i="24"/>
  <c r="B156" i="24"/>
  <c r="C156" i="24"/>
  <c r="D156" i="24"/>
  <c r="E156" i="24"/>
  <c r="F156" i="24"/>
  <c r="G156" i="24"/>
  <c r="F157" i="24"/>
  <c r="B158" i="24"/>
  <c r="C158" i="24"/>
  <c r="D158" i="24"/>
  <c r="E158" i="24"/>
  <c r="F158" i="24"/>
  <c r="G158" i="24"/>
  <c r="H158" i="24"/>
  <c r="B160" i="24"/>
  <c r="B162" i="24" s="1"/>
  <c r="C160" i="24"/>
  <c r="C162" i="24" s="1"/>
  <c r="D160" i="24"/>
  <c r="E160" i="24"/>
  <c r="F160" i="24"/>
  <c r="G160" i="24"/>
  <c r="B161" i="24"/>
  <c r="C161" i="24"/>
  <c r="D161" i="24"/>
  <c r="E161" i="24"/>
  <c r="E162" i="24" s="1"/>
  <c r="F161" i="24"/>
  <c r="G161" i="24"/>
  <c r="B165" i="24"/>
  <c r="C165" i="24"/>
  <c r="F165" i="24"/>
  <c r="E73" i="24" l="1"/>
  <c r="C34" i="24"/>
  <c r="H149" i="24"/>
  <c r="H53" i="24"/>
  <c r="H21" i="24"/>
  <c r="H8" i="24" s="1"/>
  <c r="G162" i="24"/>
  <c r="H108" i="24"/>
  <c r="F167" i="24"/>
  <c r="E72" i="24"/>
  <c r="B164" i="24"/>
  <c r="H155" i="24"/>
  <c r="H157" i="24" s="1"/>
  <c r="F162" i="24"/>
  <c r="H18" i="24"/>
  <c r="B157" i="24"/>
  <c r="H133" i="24"/>
  <c r="H93" i="24"/>
  <c r="F72" i="24"/>
  <c r="F73" i="24"/>
  <c r="G34" i="24"/>
  <c r="E8" i="24"/>
  <c r="D157" i="24"/>
  <c r="H136" i="24"/>
  <c r="H121" i="24"/>
  <c r="F109" i="24"/>
  <c r="B109" i="24"/>
  <c r="G108" i="24"/>
  <c r="C108" i="24"/>
  <c r="H97" i="24"/>
  <c r="H85" i="24"/>
  <c r="D73" i="24"/>
  <c r="H62" i="24"/>
  <c r="H40" i="24"/>
  <c r="F34" i="24"/>
  <c r="B34" i="24"/>
  <c r="G33" i="24"/>
  <c r="C33" i="24"/>
  <c r="D8" i="24"/>
  <c r="G109" i="24"/>
  <c r="B73" i="24"/>
  <c r="D164" i="24"/>
  <c r="G157" i="24"/>
  <c r="C157" i="24"/>
  <c r="H146" i="24"/>
  <c r="H115" i="24"/>
  <c r="F108" i="24"/>
  <c r="B108" i="24"/>
  <c r="G73" i="24"/>
  <c r="C73" i="24"/>
  <c r="H72" i="24"/>
  <c r="D72" i="24"/>
  <c r="H66" i="24"/>
  <c r="D66" i="24"/>
  <c r="H50" i="24"/>
  <c r="E34" i="24"/>
  <c r="F33" i="24"/>
  <c r="B33" i="24"/>
  <c r="G8" i="24"/>
  <c r="C8" i="24"/>
  <c r="C109" i="24"/>
  <c r="E165" i="24"/>
  <c r="E109" i="24"/>
  <c r="D109" i="24"/>
  <c r="H165" i="24"/>
  <c r="D165" i="24"/>
  <c r="G164" i="24"/>
  <c r="C164" i="24"/>
  <c r="G66" i="24"/>
  <c r="C66" i="24"/>
  <c r="H59" i="24"/>
  <c r="D34" i="24"/>
  <c r="H28" i="24"/>
  <c r="F8" i="24"/>
  <c r="B8" i="24"/>
  <c r="D162" i="24"/>
  <c r="H112" i="24"/>
  <c r="G72" i="24"/>
  <c r="C72" i="24"/>
  <c r="H160" i="24"/>
  <c r="H75" i="24"/>
  <c r="G167" i="24" l="1"/>
  <c r="D167" i="24"/>
  <c r="C167" i="24"/>
  <c r="B167" i="24"/>
  <c r="H34" i="24"/>
  <c r="E167" i="24"/>
  <c r="H73" i="24"/>
  <c r="H109" i="24"/>
  <c r="H164" i="24"/>
  <c r="H162" i="24"/>
  <c r="H167" i="24" l="1"/>
</calcChain>
</file>

<file path=xl/sharedStrings.xml><?xml version="1.0" encoding="utf-8"?>
<sst xmlns="http://schemas.openxmlformats.org/spreadsheetml/2006/main" count="172" uniqueCount="155">
  <si>
    <t>Total</t>
  </si>
  <si>
    <t>FUENTE: Dirección General de Administración Escolar, UNAM.</t>
  </si>
  <si>
    <t>T O T A L</t>
  </si>
  <si>
    <t>Mujeres</t>
  </si>
  <si>
    <t>Hombres</t>
  </si>
  <si>
    <t>Reingreso</t>
  </si>
  <si>
    <t>Primer ingreso</t>
  </si>
  <si>
    <t>UNAM. POBLACIÓN ESCOLAR</t>
  </si>
  <si>
    <t>Maestría</t>
  </si>
  <si>
    <t>Doctorado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</si>
  <si>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</si>
  <si>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</si>
  <si>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</si>
  <si>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</si>
  <si>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</si>
  <si>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</si>
  <si>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</si>
  <si>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</si>
  <si>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</si>
  <si>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</si>
  <si>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</si>
  <si>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</si>
  <si>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Doctorado en Música</t>
  </si>
  <si>
    <t>Maestría y Doctorado en Música</t>
  </si>
  <si>
    <t>Doctorado en Lingüística</t>
  </si>
  <si>
    <t>Maestría en Lingüística Hispánica</t>
  </si>
  <si>
    <t>Maestría en Lingüística Aplicada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</si>
  <si>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</si>
  <si>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</si>
  <si>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</si>
  <si>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</si>
  <si>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</si>
  <si>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Doctorado en Historia</t>
  </si>
  <si>
    <t>Maestría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</si>
  <si>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</si>
  <si>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</si>
  <si>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</si>
  <si>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</si>
  <si>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</si>
  <si>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</si>
  <si>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</si>
  <si>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</si>
  <si>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</si>
  <si>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</si>
  <si>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</si>
  <si>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</si>
  <si>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</si>
  <si>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</si>
  <si>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</si>
  <si>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Maestría en Diseño Industrial</t>
  </si>
  <si>
    <t>Doctorado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</si>
  <si>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</si>
  <si>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</si>
  <si>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</si>
  <si>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</si>
  <si>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</si>
  <si>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</si>
  <si>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</si>
  <si>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</si>
  <si>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</si>
  <si>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</si>
  <si>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</si>
  <si>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</si>
  <si>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</si>
  <si>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</si>
  <si>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</si>
  <si>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</si>
  <si>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</si>
  <si>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</si>
  <si>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Administración</t>
  </si>
  <si>
    <t>Maestría en Informática Administrativa</t>
  </si>
  <si>
    <t>Maestría en Finanzas</t>
  </si>
  <si>
    <t>Maestría en Auditoría</t>
  </si>
  <si>
    <t>Maestría en Administración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</si>
  <si>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</si>
  <si>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</si>
  <si>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</si>
  <si>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</si>
  <si>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</si>
  <si>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Doctorado en Medicina</t>
  </si>
  <si>
    <t>Programa combinado en Medicina (Licenciatura y Doctorado)</t>
  </si>
  <si>
    <t>Doctorado en Ciencias de la Sostenibilidad</t>
  </si>
  <si>
    <t>Maestría en Ciencias de la Sostenibilidad</t>
  </si>
  <si>
    <t>Posgrado en Ciencias de la Sostenibilidad</t>
  </si>
  <si>
    <t>Doctorado en Ciencias del Mar y Limnología</t>
  </si>
  <si>
    <t>Maestría en Ciencias del Mar y Limnología</t>
  </si>
  <si>
    <t>Posgrado en Ciencias del Mar y Limnología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</si>
  <si>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</si>
  <si>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</si>
  <si>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</si>
  <si>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</si>
  <si>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</si>
  <si>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</si>
  <si>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Maestría y Doctorado en Ciencias Químicas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</si>
  <si>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</si>
  <si>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</si>
  <si>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</si>
  <si>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</si>
  <si>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</si>
  <si>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Maestría y Doctorado en Ciencias Bioquímicas</t>
  </si>
  <si>
    <t>Maestría en Enfermería</t>
  </si>
  <si>
    <t>Doctorado en Ciencias Biomédicas</t>
  </si>
  <si>
    <t>Doctorado en Ciencias Matemáticas</t>
  </si>
  <si>
    <t>Maestría en Ciencias Matemáticas</t>
  </si>
  <si>
    <t>Posgrado en Ciencias Matemáticas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</si>
  <si>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</si>
  <si>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</si>
  <si>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</si>
  <si>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</si>
  <si>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</si>
  <si>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</si>
  <si>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</si>
  <si>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</si>
  <si>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</si>
  <si>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Doctorado en Ciencia e Ingeniería de la Computación</t>
  </si>
  <si>
    <t>Posgrado en Ciencia e Ingeniería de la Computación</t>
  </si>
  <si>
    <t>Posgrado en Ingeniería</t>
  </si>
  <si>
    <t>Posgrado en Astrofísica</t>
  </si>
  <si>
    <t>Población total</t>
  </si>
  <si>
    <t>Área / Programa / Plan de estudios</t>
  </si>
  <si>
    <r>
      <t>POSGRADO. PROGRAMAS DE MAESTRÍA Y DOCTORADO</t>
    </r>
    <r>
      <rPr>
        <b/>
        <vertAlign val="superscript"/>
        <sz val="10"/>
        <rFont val="Arial"/>
        <family val="2"/>
      </rPr>
      <t>a</t>
    </r>
  </si>
  <si>
    <t>2022-2023</t>
  </si>
  <si>
    <t>TOTAL</t>
  </si>
  <si>
    <t>DOCTORADO</t>
  </si>
  <si>
    <t>MAESTRÍA</t>
  </si>
  <si>
    <t>Maestría en Estudios de Género</t>
  </si>
  <si>
    <t>Maestría y Doctorado en Pedagogía</t>
  </si>
  <si>
    <t>Maestría en Música</t>
  </si>
  <si>
    <t>Maestría y Doctorado en Lingüística</t>
  </si>
  <si>
    <t>Maestría y Doctorado en Historia</t>
  </si>
  <si>
    <t>Maestría y Doctorado en Filosofía</t>
  </si>
  <si>
    <t>HUMANIDADES Y ARTES</t>
  </si>
  <si>
    <t>Maestría en Geografía</t>
  </si>
  <si>
    <t>Maestría en Estudios México-Estados Unidos</t>
  </si>
  <si>
    <t>Maestría Alta Dirección</t>
  </si>
  <si>
    <t>CIENCIAS SOCIALES</t>
  </si>
  <si>
    <t>Doctorado en Enfermería</t>
  </si>
  <si>
    <t>Programa de Maestría y Doctorado en Enfermería</t>
  </si>
  <si>
    <t>Doctorado en Ciencias (Químicas)</t>
  </si>
  <si>
    <t>Maestría en Ciencias (Químicas)</t>
  </si>
  <si>
    <t>Doctorado en Ciencias Médicas, Odontológicas y de la Salud</t>
  </si>
  <si>
    <t>Maestría en Ciencias Médicas, Odontológicas y de la Salud</t>
  </si>
  <si>
    <t>Doctorado en Ciencias (Bioquímicas)</t>
  </si>
  <si>
    <t>Maestría en Ciencias (Bioquímicas)</t>
  </si>
  <si>
    <t>Maestría en Ciencias Neurobiología</t>
  </si>
  <si>
    <t>CIENCIAS BIOLÓGICAS, QUÍMICAS Y DE LA SALUD</t>
  </si>
  <si>
    <t>Maestría en Ciencia e Ingeniería de la Computación</t>
  </si>
  <si>
    <t>Doctorado en Ingeniería</t>
  </si>
  <si>
    <t>Maestría en Ingeniería</t>
  </si>
  <si>
    <t xml:space="preserve">Doctorado en Ciencias (Astrofísica)  </t>
  </si>
  <si>
    <t xml:space="preserve">Maestría en Ciencias (Astrofísica) </t>
  </si>
  <si>
    <t>CIENCIAS FÍSICO MATEMÁTICAS E INGENIERÍAS</t>
  </si>
  <si>
    <t>Posgrado en Estudios de Género</t>
  </si>
  <si>
    <t>Maestría, Doctorado y Especialización en Historia del Arte</t>
  </si>
  <si>
    <t>Posgrado en Ciencia e Ingeniería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</si>
</sst>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 applyBorder="0"/>
    <xf numFmtId="0" fontId="10" fillId="0" borderId="0"/>
  </cellStyleXfs>
  <cellXfs count="38">
    <xf numFmtId="0" fontId="0" fillId="0" borderId="0" xfId="0"/>
    <xf numFmtId="3" fontId="3" fillId="0" borderId="0" xfId="3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1" fontId="7" fillId="0" borderId="0" xfId="2" applyNumberFormat="1" applyFont="1" applyAlignment="1">
      <alignment horizontal="left" vertical="center"/>
    </xf>
    <xf numFmtId="3" fontId="3" fillId="0" borderId="0" xfId="6" applyNumberFormat="1" applyAlignment="1">
      <alignment vertical="center"/>
    </xf>
    <xf numFmtId="3" fontId="9" fillId="2" borderId="0" xfId="3" applyNumberFormat="1" applyFont="1" applyFill="1" applyAlignment="1">
      <alignment horizontal="center" vertical="center"/>
    </xf>
    <xf numFmtId="3" fontId="5" fillId="2" borderId="0" xfId="3" applyNumberFormat="1" applyFont="1" applyFill="1" applyAlignment="1">
      <alignment horizontal="right" vertical="center"/>
    </xf>
    <xf numFmtId="3" fontId="5" fillId="2" borderId="0" xfId="3" applyNumberFormat="1" applyFont="1" applyFill="1" applyAlignment="1">
      <alignment vertical="center"/>
    </xf>
    <xf numFmtId="3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vertical="center"/>
    </xf>
    <xf numFmtId="3" fontId="5" fillId="0" borderId="0" xfId="3" applyNumberFormat="1" applyFont="1" applyAlignment="1">
      <alignment horizontal="right" vertical="center"/>
    </xf>
    <xf numFmtId="3" fontId="5" fillId="0" borderId="0" xfId="3" applyNumberFormat="1" applyFont="1" applyAlignment="1">
      <alignment vertical="center"/>
    </xf>
    <xf numFmtId="3" fontId="3" fillId="0" borderId="0" xfId="6" applyNumberFormat="1" applyAlignment="1">
      <alignment horizontal="right" vertical="center"/>
    </xf>
    <xf numFmtId="0" fontId="3" fillId="0" borderId="0" xfId="9" applyFont="1" applyAlignment="1">
      <alignment horizontal="right" vertical="center"/>
    </xf>
    <xf numFmtId="0" fontId="3" fillId="0" borderId="0" xfId="9" applyFont="1" applyAlignment="1">
      <alignment horizontal="left" vertical="center" indent="2"/>
    </xf>
    <xf numFmtId="0" fontId="3" fillId="0" borderId="0" xfId="9" quotePrefix="1" applyFont="1" applyAlignment="1">
      <alignment horizontal="left" vertical="center" indent="2"/>
    </xf>
    <xf numFmtId="0" fontId="5" fillId="0" borderId="0" xfId="10" applyFont="1" applyBorder="1" applyAlignment="1">
      <alignment horizontal="left" vertical="center" indent="1"/>
    </xf>
    <xf numFmtId="3" fontId="5" fillId="0" borderId="0" xfId="9" quotePrefix="1" applyNumberFormat="1" applyFont="1" applyAlignment="1">
      <alignment horizontal="right" vertical="center"/>
    </xf>
    <xf numFmtId="3" fontId="9" fillId="0" borderId="0" xfId="3" applyNumberFormat="1" applyFont="1" applyAlignment="1">
      <alignment vertical="center"/>
    </xf>
    <xf numFmtId="1" fontId="5" fillId="0" borderId="0" xfId="3" applyNumberFormat="1" applyFont="1" applyAlignment="1">
      <alignment horizontal="left" vertical="center" indent="1"/>
    </xf>
    <xf numFmtId="1" fontId="5" fillId="0" borderId="0" xfId="3" applyNumberFormat="1" applyFont="1" applyAlignment="1">
      <alignment vertical="center"/>
    </xf>
    <xf numFmtId="3" fontId="5" fillId="0" borderId="0" xfId="3" applyNumberFormat="1" applyFont="1" applyAlignment="1">
      <alignment horizontal="left" vertical="center" indent="1"/>
    </xf>
    <xf numFmtId="3" fontId="3" fillId="0" borderId="0" xfId="3" applyNumberFormat="1" applyFont="1" applyAlignment="1">
      <alignment horizontal="left" vertical="center" indent="2"/>
    </xf>
    <xf numFmtId="3" fontId="3" fillId="0" borderId="0" xfId="9" quotePrefix="1" applyNumberFormat="1" applyFont="1" applyAlignment="1">
      <alignment horizontal="right" vertical="center"/>
    </xf>
    <xf numFmtId="3" fontId="5" fillId="0" borderId="0" xfId="6" applyNumberFormat="1" applyFont="1" applyAlignment="1">
      <alignment horizontal="right" vertical="center"/>
    </xf>
    <xf numFmtId="0" fontId="5" fillId="0" borderId="0" xfId="9" quotePrefix="1" applyFont="1" applyAlignment="1">
      <alignment horizontal="left" vertical="center" indent="1"/>
    </xf>
    <xf numFmtId="0" fontId="5" fillId="0" borderId="0" xfId="9" applyFont="1" applyAlignment="1">
      <alignment horizontal="left" vertical="center" indent="1"/>
    </xf>
    <xf numFmtId="3" fontId="3" fillId="0" borderId="0" xfId="6" applyNumberFormat="1" applyAlignment="1">
      <alignment horizontal="left" vertical="center" indent="2"/>
    </xf>
    <xf numFmtId="0" fontId="11" fillId="0" borderId="0" xfId="0" applyFont="1" applyAlignment="1">
      <alignment horizontal="left" wrapText="1" indent="2"/>
    </xf>
    <xf numFmtId="0" fontId="5" fillId="0" borderId="0" xfId="6" applyFont="1" applyAlignment="1">
      <alignment horizontal="right" vertical="center"/>
    </xf>
    <xf numFmtId="0" fontId="12" fillId="0" borderId="0" xfId="0" applyFont="1"/>
    <xf numFmtId="164" fontId="3" fillId="0" borderId="0" xfId="1" applyNumberFormat="1" applyFont="1" applyBorder="1" applyAlignment="1">
      <alignment vertical="center"/>
    </xf>
    <xf numFmtId="3" fontId="3" fillId="0" borderId="0" xfId="11" applyNumberFormat="1" applyFont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6" fillId="2" borderId="0" xfId="3" applyNumberFormat="1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center" vertical="center"/>
    </xf>
  </cellXfs>
  <cellStyles count="12">
    <cellStyle name="Normal" xfId="0" builtinId="0"/>
    <cellStyle name="Normal 10 2 2" xfId="6" xr:uid="{00000000-0005-0000-0000-000002000000}"/>
    <cellStyle name="Normal 19" xfId="8" xr:uid="{00000000-0005-0000-0000-000003000000}"/>
    <cellStyle name="Normal 2 4 2" xfId="4" xr:uid="{00000000-0005-0000-0000-000004000000}"/>
    <cellStyle name="Normal 3" xfId="5" xr:uid="{00000000-0005-0000-0000-000005000000}"/>
    <cellStyle name="Normal 3 2 2" xfId="7" xr:uid="{00000000-0005-0000-0000-000006000000}"/>
    <cellStyle name="Normal_EntidadesprogramasposgradoUNAM_20_abril" xfId="10" xr:uid="{00000000-0005-0000-0000-000007000000}"/>
    <cellStyle name="Normal_Maestria Doctorado por Programa" xfId="9" xr:uid="{00000000-0005-0000-0000-00000C000000}"/>
    <cellStyle name="Normal_POBESC_3" xfId="3" xr:uid="{00000000-0005-0000-0000-000010000000}"/>
    <cellStyle name="Normal_poblac99" xfId="2" xr:uid="{00000000-0005-0000-0000-000013000000}"/>
    <cellStyle name="Normal_Programas Maestria y Doctorado" xfId="11" xr:uid="{00000000-0005-0000-0000-00001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M171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68.42578125" style="1" customWidth="1"/>
    <col min="2" max="8" width="10.85546875" style="1" customWidth="1"/>
    <col min="9" max="16384" width="9.85546875" style="1"/>
  </cols>
  <sheetData>
    <row r="1" spans="1:8" ht="15" customHeight="1" x14ac:dyDescent="0.2">
      <c r="A1" s="35" t="s">
        <v>7</v>
      </c>
      <c r="B1" s="35"/>
      <c r="C1" s="35"/>
      <c r="D1" s="35"/>
      <c r="E1" s="35"/>
      <c r="F1" s="35"/>
      <c r="G1" s="35"/>
      <c r="H1" s="35"/>
    </row>
    <row r="2" spans="1:8" ht="15" customHeight="1" x14ac:dyDescent="0.2">
      <c r="A2" s="35" t="s">
        <v>120</v>
      </c>
      <c r="B2" s="35"/>
      <c r="C2" s="35"/>
      <c r="D2" s="35"/>
      <c r="E2" s="35"/>
      <c r="F2" s="35"/>
      <c r="G2" s="35"/>
      <c r="H2" s="35"/>
    </row>
    <row r="3" spans="1:8" ht="15" customHeight="1" x14ac:dyDescent="0.2">
      <c r="A3" s="34" t="s">
        <v>121</v>
      </c>
      <c r="B3" s="34"/>
      <c r="C3" s="34"/>
      <c r="D3" s="34"/>
      <c r="E3" s="34"/>
      <c r="F3" s="34"/>
      <c r="G3" s="34"/>
      <c r="H3" s="34"/>
    </row>
    <row r="4" spans="1:8" s="2" customFormat="1" ht="12.95" customHeight="1" x14ac:dyDescent="0.2">
      <c r="A4" s="18"/>
    </row>
    <row r="5" spans="1:8" s="2" customFormat="1" ht="15" customHeight="1" x14ac:dyDescent="0.2">
      <c r="A5" s="36" t="s">
        <v>119</v>
      </c>
      <c r="B5" s="37" t="s">
        <v>6</v>
      </c>
      <c r="C5" s="37"/>
      <c r="D5" s="37"/>
      <c r="E5" s="37" t="s">
        <v>5</v>
      </c>
      <c r="F5" s="37"/>
      <c r="G5" s="37"/>
      <c r="H5" s="33" t="s">
        <v>118</v>
      </c>
    </row>
    <row r="6" spans="1:8" s="2" customFormat="1" ht="15" customHeight="1" x14ac:dyDescent="0.2">
      <c r="A6" s="36"/>
      <c r="B6" s="5" t="s">
        <v>4</v>
      </c>
      <c r="C6" s="5" t="s">
        <v>3</v>
      </c>
      <c r="D6" s="5" t="s">
        <v>0</v>
      </c>
      <c r="E6" s="5" t="s">
        <v>4</v>
      </c>
      <c r="F6" s="5" t="s">
        <v>3</v>
      </c>
      <c r="G6" s="5" t="s">
        <v>0</v>
      </c>
      <c r="H6" s="33"/>
    </row>
    <row r="7" spans="1:8" ht="9.75" customHeight="1" x14ac:dyDescent="0.2"/>
    <row r="8" spans="1:8" ht="15" customHeight="1" x14ac:dyDescent="0.2">
      <c r="A8" s="11" t="s">
        <v>151</v>
      </c>
      <c r="B8" s="10">
        <f t="shared" ref="B8:H8" si="0">SUM(B9,B12,B15,B18,B21,B24,B28)</f>
        <v>522</v>
      </c>
      <c r="C8" s="10">
        <f t="shared" si="0"/>
        <v>234</v>
      </c>
      <c r="D8" s="10">
        <f t="shared" si="0"/>
        <v>756</v>
      </c>
      <c r="E8" s="10">
        <f t="shared" si="0"/>
        <v>1142</v>
      </c>
      <c r="F8" s="10">
        <f t="shared" si="0"/>
        <v>441</v>
      </c>
      <c r="G8" s="10">
        <f t="shared" si="0"/>
        <v>1583</v>
      </c>
      <c r="H8" s="10">
        <f t="shared" si="0"/>
        <v>2339</v>
      </c>
    </row>
    <row r="9" spans="1:8" ht="15" customHeight="1" x14ac:dyDescent="0.2">
      <c r="A9" s="21" t="s">
        <v>117</v>
      </c>
      <c r="B9" s="17">
        <f t="shared" ref="B9:H9" si="1">SUM(B10:B11)</f>
        <v>19</v>
      </c>
      <c r="C9" s="17">
        <f t="shared" si="1"/>
        <v>19</v>
      </c>
      <c r="D9" s="17">
        <f t="shared" si="1"/>
        <v>38</v>
      </c>
      <c r="E9" s="17">
        <f t="shared" si="1"/>
        <v>72</v>
      </c>
      <c r="F9" s="17">
        <f t="shared" si="1"/>
        <v>39</v>
      </c>
      <c r="G9" s="17">
        <f t="shared" si="1"/>
        <v>111</v>
      </c>
      <c r="H9" s="17">
        <f t="shared" si="1"/>
        <v>149</v>
      </c>
    </row>
    <row r="10" spans="1:8" ht="15" customHeight="1" x14ac:dyDescent="0.2">
      <c r="A10" s="14" t="s">
        <v>150</v>
      </c>
      <c r="B10" s="4">
        <v>13</v>
      </c>
      <c r="C10" s="12">
        <v>12</v>
      </c>
      <c r="D10" s="12">
        <v>25</v>
      </c>
      <c r="E10" s="12">
        <v>28</v>
      </c>
      <c r="F10" s="12">
        <v>17</v>
      </c>
      <c r="G10" s="32">
        <v>45</v>
      </c>
      <c r="H10" s="1">
        <v>70</v>
      </c>
    </row>
    <row r="11" spans="1:8" ht="15" customHeight="1" x14ac:dyDescent="0.2">
      <c r="A11" s="14" t="s">
        <v>149</v>
      </c>
      <c r="B11" s="12">
        <v>6</v>
      </c>
      <c r="C11" s="12">
        <v>7</v>
      </c>
      <c r="D11" s="12">
        <v>13</v>
      </c>
      <c r="E11" s="12">
        <v>44</v>
      </c>
      <c r="F11" s="12">
        <v>22</v>
      </c>
      <c r="G11" s="32">
        <v>66</v>
      </c>
      <c r="H11" s="1">
        <v>79</v>
      </c>
    </row>
    <row r="12" spans="1:8" x14ac:dyDescent="0.2">
      <c r="A12" s="21" t="s">
        <v>116</v>
      </c>
      <c r="B12" s="24">
        <f t="shared" ref="B12:G12" si="2">SUM(B13:B14)</f>
        <v>260</v>
      </c>
      <c r="C12" s="24">
        <f t="shared" si="2"/>
        <v>122</v>
      </c>
      <c r="D12" s="24">
        <f t="shared" si="2"/>
        <v>382</v>
      </c>
      <c r="E12" s="24">
        <f t="shared" si="2"/>
        <v>500</v>
      </c>
      <c r="F12" s="24">
        <f t="shared" si="2"/>
        <v>206</v>
      </c>
      <c r="G12" s="24">
        <f t="shared" si="2"/>
        <v>706</v>
      </c>
      <c r="H12" s="24">
        <f>SUM(D12,G12)</f>
        <v>1088</v>
      </c>
    </row>
    <row r="13" spans="1:8" ht="15" customHeight="1" x14ac:dyDescent="0.2">
      <c r="A13" s="14" t="s">
        <v>148</v>
      </c>
      <c r="B13" s="12">
        <v>211</v>
      </c>
      <c r="C13" s="12">
        <v>102</v>
      </c>
      <c r="D13" s="12">
        <v>313</v>
      </c>
      <c r="E13" s="12">
        <v>247</v>
      </c>
      <c r="F13" s="12">
        <v>120</v>
      </c>
      <c r="G13" s="12">
        <v>367</v>
      </c>
      <c r="H13" s="1">
        <v>680</v>
      </c>
    </row>
    <row r="14" spans="1:8" ht="15" customHeight="1" x14ac:dyDescent="0.2">
      <c r="A14" s="14" t="s">
        <v>147</v>
      </c>
      <c r="B14" s="12">
        <v>49</v>
      </c>
      <c r="C14" s="12">
        <v>20</v>
      </c>
      <c r="D14" s="12">
        <v>69</v>
      </c>
      <c r="E14" s="12">
        <v>253</v>
      </c>
      <c r="F14" s="12">
        <v>86</v>
      </c>
      <c r="G14" s="12">
        <v>339</v>
      </c>
      <c r="H14" s="1">
        <v>408</v>
      </c>
    </row>
    <row r="15" spans="1:8" ht="15" customHeight="1" x14ac:dyDescent="0.2">
      <c r="A15" s="19" t="s">
        <v>115</v>
      </c>
      <c r="B15" s="17">
        <f t="shared" ref="B15:G15" si="3">SUM(B16:B17)</f>
        <v>36</v>
      </c>
      <c r="C15" s="17">
        <f t="shared" si="3"/>
        <v>16</v>
      </c>
      <c r="D15" s="17">
        <f t="shared" si="3"/>
        <v>52</v>
      </c>
      <c r="E15" s="17">
        <f t="shared" si="3"/>
        <v>83</v>
      </c>
      <c r="F15" s="17">
        <f t="shared" si="3"/>
        <v>19</v>
      </c>
      <c r="G15" s="17">
        <f t="shared" si="3"/>
        <v>102</v>
      </c>
      <c r="H15" s="24">
        <f>SUM(D15,G15)</f>
        <v>154</v>
      </c>
    </row>
    <row r="16" spans="1:8" ht="15" customHeight="1" x14ac:dyDescent="0.2">
      <c r="A16" s="15" t="s">
        <v>146</v>
      </c>
      <c r="B16" s="4">
        <v>28</v>
      </c>
      <c r="C16" s="4">
        <v>14</v>
      </c>
      <c r="D16" s="12">
        <v>42</v>
      </c>
      <c r="E16" s="12">
        <v>41</v>
      </c>
      <c r="F16" s="12">
        <v>10</v>
      </c>
      <c r="G16" s="12">
        <v>51</v>
      </c>
      <c r="H16" s="12">
        <v>93</v>
      </c>
    </row>
    <row r="17" spans="1:13" ht="15" customHeight="1" x14ac:dyDescent="0.2">
      <c r="A17" s="14" t="s">
        <v>114</v>
      </c>
      <c r="B17" s="12">
        <v>8</v>
      </c>
      <c r="C17" s="12">
        <v>2</v>
      </c>
      <c r="D17" s="12">
        <v>10</v>
      </c>
      <c r="E17" s="12">
        <v>42</v>
      </c>
      <c r="F17" s="12">
        <v>9</v>
      </c>
      <c r="G17" s="12">
        <v>51</v>
      </c>
      <c r="H17" s="12">
        <v>61</v>
      </c>
    </row>
    <row r="18" spans="1:13" ht="15" customHeight="1" x14ac:dyDescent="0.2">
      <c r="A18" s="21" t="s">
        <v>154</v>
      </c>
      <c r="B18" s="10">
        <f t="shared" ref="B18:G18" si="4">SUM(B19:B20)</f>
        <v>32</v>
      </c>
      <c r="C18" s="10">
        <f t="shared" si="4"/>
        <v>18</v>
      </c>
      <c r="D18" s="10">
        <f t="shared" si="4"/>
        <v>50</v>
      </c>
      <c r="E18" s="10">
        <f t="shared" si="4"/>
        <v>69</v>
      </c>
      <c r="F18" s="10">
        <f t="shared" si="4"/>
        <v>51</v>
      </c>
      <c r="G18" s="10">
        <f t="shared" si="4"/>
        <v>120</v>
      </c>
      <c r="H18" s="24">
        <f>SUM(D18,G18)</f>
        <v>170</v>
      </c>
    </row>
    <row r="19" spans="1:13" ht="15" customHeight="1" x14ac:dyDescent="0.2">
      <c r="A19" s="15" t="s">
        <v>113</v>
      </c>
      <c r="B19" s="4">
        <v>17</v>
      </c>
      <c r="C19" s="12">
        <v>11</v>
      </c>
      <c r="D19" s="12">
        <v>28</v>
      </c>
      <c r="E19" s="12">
        <v>33</v>
      </c>
      <c r="F19" s="12">
        <v>25</v>
      </c>
      <c r="G19" s="12">
        <v>58</v>
      </c>
      <c r="H19" s="1">
        <v>86</v>
      </c>
    </row>
    <row r="20" spans="1:13" ht="15" customHeight="1" x14ac:dyDescent="0.2">
      <c r="A20" s="15" t="s">
        <v>112</v>
      </c>
      <c r="B20" s="12">
        <v>15</v>
      </c>
      <c r="C20" s="12">
        <v>7</v>
      </c>
      <c r="D20" s="12">
        <v>22</v>
      </c>
      <c r="E20" s="12">
        <v>36</v>
      </c>
      <c r="F20" s="12">
        <v>26</v>
      </c>
      <c r="G20" s="12">
        <v>62</v>
      </c>
      <c r="H20" s="1">
        <v>84</v>
      </c>
    </row>
    <row r="21" spans="1:13" ht="15" customHeight="1" x14ac:dyDescent="0.2">
      <c r="A21" s="21" t="s">
        <v>111</v>
      </c>
      <c r="B21" s="17">
        <f t="shared" ref="B21:G21" si="5">SUM(B22:B23)</f>
        <v>34</v>
      </c>
      <c r="C21" s="17">
        <f t="shared" si="5"/>
        <v>31</v>
      </c>
      <c r="D21" s="17">
        <f t="shared" si="5"/>
        <v>65</v>
      </c>
      <c r="E21" s="17">
        <f t="shared" si="5"/>
        <v>74</v>
      </c>
      <c r="F21" s="17">
        <f t="shared" si="5"/>
        <v>61</v>
      </c>
      <c r="G21" s="17">
        <f t="shared" si="5"/>
        <v>135</v>
      </c>
      <c r="H21" s="24">
        <f>SUM(D21,G21)</f>
        <v>200</v>
      </c>
    </row>
    <row r="22" spans="1:13" ht="15" customHeight="1" x14ac:dyDescent="0.2">
      <c r="A22" s="15" t="s">
        <v>110</v>
      </c>
      <c r="B22" s="12">
        <v>20</v>
      </c>
      <c r="C22" s="12">
        <v>26</v>
      </c>
      <c r="D22" s="12">
        <v>46</v>
      </c>
      <c r="E22" s="12">
        <v>26</v>
      </c>
      <c r="F22" s="12">
        <v>24</v>
      </c>
      <c r="G22" s="12">
        <v>50</v>
      </c>
      <c r="H22" s="1">
        <v>96</v>
      </c>
    </row>
    <row r="23" spans="1:13" ht="15" customHeight="1" x14ac:dyDescent="0.2">
      <c r="A23" s="15" t="s">
        <v>109</v>
      </c>
      <c r="B23" s="12">
        <v>14</v>
      </c>
      <c r="C23" s="12">
        <v>5</v>
      </c>
      <c r="D23" s="12">
        <v>19</v>
      </c>
      <c r="E23" s="12">
        <v>48</v>
      </c>
      <c r="F23" s="12">
        <v>37</v>
      </c>
      <c r="G23" s="12">
        <v>85</v>
      </c>
      <c r="H23" s="1">
        <v>104</v>
      </c>
    </row>
    <row r="24" spans="1:13" ht="15" customHeight="1" x14ac:dyDescent="0.2">
      <c r="A24" s="19" t="s">
        <v>108</v>
      </c>
      <c r="B24" s="17">
        <f t="shared" ref="B24:G24" si="6">SUM(B25:B27)</f>
        <v>68</v>
      </c>
      <c r="C24" s="17">
        <f t="shared" si="6"/>
        <v>11</v>
      </c>
      <c r="D24" s="17">
        <f t="shared" si="6"/>
        <v>79</v>
      </c>
      <c r="E24" s="17">
        <f t="shared" si="6"/>
        <v>160</v>
      </c>
      <c r="F24" s="17">
        <f t="shared" si="6"/>
        <v>24</v>
      </c>
      <c r="G24" s="17">
        <f t="shared" si="6"/>
        <v>184</v>
      </c>
      <c r="H24" s="24">
        <f>SUM(D24,G24)</f>
        <v>263</v>
      </c>
    </row>
    <row r="25" spans="1:13" ht="15" customHeight="1" x14ac:dyDescent="0.2">
      <c r="A25" s="15" t="s">
        <v>107</v>
      </c>
      <c r="B25" s="12">
        <v>33</v>
      </c>
      <c r="C25" s="12">
        <v>3</v>
      </c>
      <c r="D25" s="12">
        <v>36</v>
      </c>
      <c r="E25" s="12">
        <v>67</v>
      </c>
      <c r="F25" s="12">
        <v>7</v>
      </c>
      <c r="G25" s="12">
        <v>74</v>
      </c>
      <c r="H25" s="1">
        <v>110</v>
      </c>
      <c r="M25" s="31"/>
    </row>
    <row r="26" spans="1:13" ht="15" customHeight="1" x14ac:dyDescent="0.2">
      <c r="A26" s="15" t="s">
        <v>106</v>
      </c>
      <c r="B26" s="12">
        <v>6</v>
      </c>
      <c r="C26" s="12">
        <v>3</v>
      </c>
      <c r="D26" s="12">
        <v>9</v>
      </c>
      <c r="E26" s="12">
        <v>6</v>
      </c>
      <c r="F26" s="12">
        <v>4</v>
      </c>
      <c r="G26" s="12">
        <v>10</v>
      </c>
      <c r="H26" s="1">
        <v>19</v>
      </c>
      <c r="M26" s="31"/>
    </row>
    <row r="27" spans="1:13" ht="15" customHeight="1" x14ac:dyDescent="0.2">
      <c r="A27" s="15" t="s">
        <v>105</v>
      </c>
      <c r="B27" s="23">
        <v>29</v>
      </c>
      <c r="C27" s="23">
        <v>5</v>
      </c>
      <c r="D27" s="23">
        <v>34</v>
      </c>
      <c r="E27" s="23">
        <v>87</v>
      </c>
      <c r="F27" s="23">
        <v>13</v>
      </c>
      <c r="G27" s="12">
        <v>100</v>
      </c>
      <c r="H27" s="1">
        <v>134</v>
      </c>
    </row>
    <row r="28" spans="1:13" ht="15" customHeight="1" x14ac:dyDescent="0.2">
      <c r="A28" s="16" t="s">
        <v>104</v>
      </c>
      <c r="B28" s="10">
        <f t="shared" ref="B28:G28" si="7">SUM(B29:B30)</f>
        <v>73</v>
      </c>
      <c r="C28" s="10">
        <f t="shared" si="7"/>
        <v>17</v>
      </c>
      <c r="D28" s="10">
        <f t="shared" si="7"/>
        <v>90</v>
      </c>
      <c r="E28" s="10">
        <f t="shared" si="7"/>
        <v>184</v>
      </c>
      <c r="F28" s="10">
        <f t="shared" si="7"/>
        <v>41</v>
      </c>
      <c r="G28" s="10">
        <f t="shared" si="7"/>
        <v>225</v>
      </c>
      <c r="H28" s="24">
        <f>SUM(D28,G28)</f>
        <v>315</v>
      </c>
    </row>
    <row r="29" spans="1:13" ht="15" customHeight="1" x14ac:dyDescent="0.2">
      <c r="A29" s="15" t="s">
        <v>103</v>
      </c>
      <c r="B29" s="12">
        <v>49</v>
      </c>
      <c r="C29" s="12">
        <v>11</v>
      </c>
      <c r="D29" s="12">
        <v>60</v>
      </c>
      <c r="E29" s="12">
        <v>77</v>
      </c>
      <c r="F29" s="12">
        <v>19</v>
      </c>
      <c r="G29" s="12">
        <v>96</v>
      </c>
      <c r="H29" s="1">
        <v>156</v>
      </c>
    </row>
    <row r="30" spans="1:13" x14ac:dyDescent="0.2">
      <c r="A30" s="14" t="s">
        <v>102</v>
      </c>
      <c r="B30" s="12">
        <v>24</v>
      </c>
      <c r="C30" s="12">
        <v>6</v>
      </c>
      <c r="D30" s="12">
        <v>30</v>
      </c>
      <c r="E30" s="12">
        <v>107</v>
      </c>
      <c r="F30" s="12">
        <v>22</v>
      </c>
      <c r="G30" s="12">
        <v>129</v>
      </c>
      <c r="H30" s="1">
        <v>159</v>
      </c>
    </row>
    <row r="31" spans="1:13" hidden="1" x14ac:dyDescent="0.2">
      <c r="A31" s="13" t="s">
        <v>124</v>
      </c>
      <c r="B31" s="12">
        <f t="shared" ref="B31:H31" si="8">SUM(B10,B13,B16,B19,B22,B25,,B26,B29)</f>
        <v>377</v>
      </c>
      <c r="C31" s="12">
        <f t="shared" si="8"/>
        <v>182</v>
      </c>
      <c r="D31" s="12">
        <f t="shared" si="8"/>
        <v>559</v>
      </c>
      <c r="E31" s="12">
        <f t="shared" si="8"/>
        <v>525</v>
      </c>
      <c r="F31" s="12">
        <f t="shared" si="8"/>
        <v>226</v>
      </c>
      <c r="G31" s="12">
        <f t="shared" si="8"/>
        <v>751</v>
      </c>
      <c r="H31" s="12">
        <f t="shared" si="8"/>
        <v>1310</v>
      </c>
    </row>
    <row r="32" spans="1:13" hidden="1" x14ac:dyDescent="0.2">
      <c r="A32" s="13" t="s">
        <v>123</v>
      </c>
      <c r="B32" s="12">
        <f t="shared" ref="B32:H32" si="9">SUM(B11,B14,B17,B20,B23,B27,B30)</f>
        <v>145</v>
      </c>
      <c r="C32" s="12">
        <f t="shared" si="9"/>
        <v>52</v>
      </c>
      <c r="D32" s="12">
        <f t="shared" si="9"/>
        <v>197</v>
      </c>
      <c r="E32" s="12">
        <f t="shared" si="9"/>
        <v>617</v>
      </c>
      <c r="F32" s="12">
        <f t="shared" si="9"/>
        <v>215</v>
      </c>
      <c r="G32" s="12">
        <f t="shared" si="9"/>
        <v>832</v>
      </c>
      <c r="H32" s="12">
        <f t="shared" si="9"/>
        <v>1029</v>
      </c>
    </row>
    <row r="33" spans="1:8" hidden="1" x14ac:dyDescent="0.2">
      <c r="A33" s="13" t="s">
        <v>122</v>
      </c>
      <c r="B33" s="12">
        <f t="shared" ref="B33:H33" si="10">SUM(B31:B32)</f>
        <v>522</v>
      </c>
      <c r="C33" s="12">
        <f t="shared" si="10"/>
        <v>234</v>
      </c>
      <c r="D33" s="12">
        <f t="shared" si="10"/>
        <v>756</v>
      </c>
      <c r="E33" s="12">
        <f t="shared" si="10"/>
        <v>1142</v>
      </c>
      <c r="F33" s="12">
        <f t="shared" si="10"/>
        <v>441</v>
      </c>
      <c r="G33" s="12">
        <f t="shared" si="10"/>
        <v>1583</v>
      </c>
      <c r="H33" s="12">
        <f t="shared" si="10"/>
        <v>2339</v>
      </c>
    </row>
    <row r="34" spans="1:8" x14ac:dyDescent="0.2">
      <c r="A34" s="20" t="s">
        <v>145</v>
      </c>
      <c r="B34" s="24">
        <f t="shared" ref="B34:H34" si="11">SUM(B35,B36,B37,B40,B44,B47,B50,B53,B56,B59,B62,B67)</f>
        <v>528</v>
      </c>
      <c r="C34" s="24">
        <f t="shared" si="11"/>
        <v>620</v>
      </c>
      <c r="D34" s="24">
        <f t="shared" si="11"/>
        <v>1148</v>
      </c>
      <c r="E34" s="24">
        <f t="shared" si="11"/>
        <v>1240</v>
      </c>
      <c r="F34" s="24">
        <f t="shared" si="11"/>
        <v>1377</v>
      </c>
      <c r="G34" s="24">
        <f t="shared" si="11"/>
        <v>2617</v>
      </c>
      <c r="H34" s="24">
        <f t="shared" si="11"/>
        <v>3765</v>
      </c>
    </row>
    <row r="35" spans="1:8" ht="15" customHeight="1" x14ac:dyDescent="0.25">
      <c r="A35" s="21" t="s">
        <v>101</v>
      </c>
      <c r="B35" s="24">
        <v>32</v>
      </c>
      <c r="C35" s="24">
        <v>23</v>
      </c>
      <c r="D35" s="24">
        <v>55</v>
      </c>
      <c r="E35" s="30">
        <v>121</v>
      </c>
      <c r="F35" s="30">
        <v>123</v>
      </c>
      <c r="G35" s="30">
        <v>244</v>
      </c>
      <c r="H35" s="30">
        <v>299</v>
      </c>
    </row>
    <row r="36" spans="1:8" ht="15" customHeight="1" x14ac:dyDescent="0.2">
      <c r="A36" s="21" t="s">
        <v>144</v>
      </c>
      <c r="B36" s="29">
        <v>13</v>
      </c>
      <c r="C36" s="24">
        <v>21</v>
      </c>
      <c r="D36" s="29">
        <v>34</v>
      </c>
      <c r="E36" s="29">
        <v>24</v>
      </c>
      <c r="F36" s="24">
        <v>14</v>
      </c>
      <c r="G36" s="24">
        <v>38</v>
      </c>
      <c r="H36" s="11">
        <v>72</v>
      </c>
    </row>
    <row r="37" spans="1:8" s="11" customFormat="1" ht="15" customHeight="1" x14ac:dyDescent="0.2">
      <c r="A37" s="19" t="s">
        <v>99</v>
      </c>
      <c r="B37" s="17">
        <f t="shared" ref="B37:H37" si="12">SUM(B38:B39)</f>
        <v>92</v>
      </c>
      <c r="C37" s="17">
        <f t="shared" si="12"/>
        <v>62</v>
      </c>
      <c r="D37" s="17">
        <f t="shared" si="12"/>
        <v>154</v>
      </c>
      <c r="E37" s="17">
        <f t="shared" si="12"/>
        <v>200</v>
      </c>
      <c r="F37" s="17">
        <f t="shared" si="12"/>
        <v>190</v>
      </c>
      <c r="G37" s="17">
        <f t="shared" si="12"/>
        <v>390</v>
      </c>
      <c r="H37" s="17">
        <f t="shared" si="12"/>
        <v>544</v>
      </c>
    </row>
    <row r="38" spans="1:8" ht="15" customHeight="1" x14ac:dyDescent="0.2">
      <c r="A38" s="15" t="s">
        <v>143</v>
      </c>
      <c r="B38" s="12">
        <v>59</v>
      </c>
      <c r="C38" s="12">
        <v>49</v>
      </c>
      <c r="D38" s="12">
        <v>108</v>
      </c>
      <c r="E38" s="12">
        <v>79</v>
      </c>
      <c r="F38" s="12">
        <v>80</v>
      </c>
      <c r="G38" s="12">
        <v>159</v>
      </c>
      <c r="H38" s="1">
        <v>267</v>
      </c>
    </row>
    <row r="39" spans="1:8" ht="15" customHeight="1" x14ac:dyDescent="0.2">
      <c r="A39" s="15" t="s">
        <v>142</v>
      </c>
      <c r="B39" s="17">
        <v>33</v>
      </c>
      <c r="C39" s="17">
        <v>13</v>
      </c>
      <c r="D39" s="17">
        <v>46</v>
      </c>
      <c r="E39" s="17">
        <v>121</v>
      </c>
      <c r="F39" s="17">
        <v>110</v>
      </c>
      <c r="G39" s="17">
        <v>231</v>
      </c>
      <c r="H39" s="1">
        <v>277</v>
      </c>
    </row>
    <row r="40" spans="1:8" ht="15" customHeight="1" x14ac:dyDescent="0.2">
      <c r="A40" s="21" t="s">
        <v>98</v>
      </c>
      <c r="B40" s="17">
        <f t="shared" ref="B40:G40" si="13">SUM(B41:B43)</f>
        <v>41</v>
      </c>
      <c r="C40" s="17">
        <f t="shared" si="13"/>
        <v>65</v>
      </c>
      <c r="D40" s="17">
        <f t="shared" si="13"/>
        <v>106</v>
      </c>
      <c r="E40" s="17">
        <f t="shared" si="13"/>
        <v>87</v>
      </c>
      <c r="F40" s="17">
        <f t="shared" si="13"/>
        <v>129</v>
      </c>
      <c r="G40" s="17">
        <f t="shared" si="13"/>
        <v>216</v>
      </c>
      <c r="H40" s="24">
        <f>SUM(G40,D40)</f>
        <v>322</v>
      </c>
    </row>
    <row r="41" spans="1:8" ht="15" customHeight="1" x14ac:dyDescent="0.2">
      <c r="A41" s="15" t="s">
        <v>97</v>
      </c>
      <c r="B41" s="12">
        <v>11</v>
      </c>
      <c r="C41" s="12">
        <v>24</v>
      </c>
      <c r="D41" s="12">
        <v>35</v>
      </c>
      <c r="E41" s="12">
        <v>21</v>
      </c>
      <c r="F41" s="12">
        <v>32</v>
      </c>
      <c r="G41" s="12">
        <v>53</v>
      </c>
      <c r="H41" s="1">
        <v>88</v>
      </c>
    </row>
    <row r="42" spans="1:8" ht="15" customHeight="1" x14ac:dyDescent="0.2">
      <c r="A42" s="15" t="s">
        <v>96</v>
      </c>
      <c r="B42" s="12">
        <v>21</v>
      </c>
      <c r="C42" s="12">
        <v>33</v>
      </c>
      <c r="D42" s="12">
        <v>54</v>
      </c>
      <c r="E42" s="12">
        <v>26</v>
      </c>
      <c r="F42" s="12">
        <v>42</v>
      </c>
      <c r="G42" s="12">
        <v>68</v>
      </c>
      <c r="H42" s="1">
        <v>122</v>
      </c>
    </row>
    <row r="43" spans="1:8" ht="15" customHeight="1" x14ac:dyDescent="0.2">
      <c r="A43" s="15" t="s">
        <v>95</v>
      </c>
      <c r="B43" s="23">
        <v>9</v>
      </c>
      <c r="C43" s="23">
        <v>8</v>
      </c>
      <c r="D43" s="23">
        <v>17</v>
      </c>
      <c r="E43" s="23">
        <v>40</v>
      </c>
      <c r="F43" s="23">
        <v>55</v>
      </c>
      <c r="G43" s="12">
        <v>95</v>
      </c>
      <c r="H43" s="1">
        <v>112</v>
      </c>
    </row>
    <row r="44" spans="1:8" ht="15" customHeight="1" x14ac:dyDescent="0.2">
      <c r="A44" s="21" t="s">
        <v>94</v>
      </c>
      <c r="B44" s="17">
        <f t="shared" ref="B44:G44" si="14">SUM(B45:B46)</f>
        <v>68</v>
      </c>
      <c r="C44" s="17">
        <f t="shared" si="14"/>
        <v>85</v>
      </c>
      <c r="D44" s="17">
        <f t="shared" si="14"/>
        <v>153</v>
      </c>
      <c r="E44" s="17">
        <f t="shared" si="14"/>
        <v>153</v>
      </c>
      <c r="F44" s="17">
        <f t="shared" si="14"/>
        <v>207</v>
      </c>
      <c r="G44" s="17">
        <f t="shared" si="14"/>
        <v>360</v>
      </c>
      <c r="H44" s="24">
        <f>SUM(G44,D44)</f>
        <v>513</v>
      </c>
    </row>
    <row r="45" spans="1:8" ht="15" customHeight="1" x14ac:dyDescent="0.2">
      <c r="A45" s="15" t="s">
        <v>141</v>
      </c>
      <c r="B45" s="12">
        <v>52</v>
      </c>
      <c r="C45" s="12">
        <v>60</v>
      </c>
      <c r="D45" s="12">
        <v>112</v>
      </c>
      <c r="E45" s="12">
        <v>75</v>
      </c>
      <c r="F45" s="12">
        <v>93</v>
      </c>
      <c r="G45" s="12">
        <v>168</v>
      </c>
      <c r="H45" s="1">
        <v>280</v>
      </c>
    </row>
    <row r="46" spans="1:8" ht="15" customHeight="1" x14ac:dyDescent="0.2">
      <c r="A46" s="14" t="s">
        <v>140</v>
      </c>
      <c r="B46" s="23">
        <v>16</v>
      </c>
      <c r="C46" s="23">
        <v>25</v>
      </c>
      <c r="D46" s="23">
        <v>41</v>
      </c>
      <c r="E46" s="23">
        <v>78</v>
      </c>
      <c r="F46" s="23">
        <v>114</v>
      </c>
      <c r="G46" s="23">
        <v>192</v>
      </c>
      <c r="H46" s="1">
        <v>233</v>
      </c>
    </row>
    <row r="47" spans="1:8" ht="15" customHeight="1" x14ac:dyDescent="0.2">
      <c r="A47" s="21" t="s">
        <v>93</v>
      </c>
      <c r="B47" s="17">
        <f t="shared" ref="B47:G47" si="15">SUM(B48:B49)</f>
        <v>93</v>
      </c>
      <c r="C47" s="17">
        <f t="shared" si="15"/>
        <v>33</v>
      </c>
      <c r="D47" s="17">
        <f t="shared" si="15"/>
        <v>126</v>
      </c>
      <c r="E47" s="17">
        <f t="shared" si="15"/>
        <v>177</v>
      </c>
      <c r="F47" s="17">
        <f t="shared" si="15"/>
        <v>107</v>
      </c>
      <c r="G47" s="17">
        <f t="shared" si="15"/>
        <v>284</v>
      </c>
      <c r="H47" s="24">
        <f>SUM(G47,D47)</f>
        <v>410</v>
      </c>
    </row>
    <row r="48" spans="1:8" ht="15" customHeight="1" x14ac:dyDescent="0.2">
      <c r="A48" s="15" t="s">
        <v>139</v>
      </c>
      <c r="B48" s="12">
        <v>60</v>
      </c>
      <c r="C48" s="12">
        <v>23</v>
      </c>
      <c r="D48" s="12">
        <v>83</v>
      </c>
      <c r="E48" s="12">
        <v>68</v>
      </c>
      <c r="F48" s="12">
        <v>34</v>
      </c>
      <c r="G48" s="12">
        <v>102</v>
      </c>
      <c r="H48" s="1">
        <v>185</v>
      </c>
    </row>
    <row r="49" spans="1:8" ht="15" customHeight="1" x14ac:dyDescent="0.2">
      <c r="A49" s="15" t="s">
        <v>138</v>
      </c>
      <c r="B49" s="12">
        <v>33</v>
      </c>
      <c r="C49" s="12">
        <v>10</v>
      </c>
      <c r="D49" s="12">
        <v>43</v>
      </c>
      <c r="E49" s="12">
        <v>109</v>
      </c>
      <c r="F49" s="12">
        <v>73</v>
      </c>
      <c r="G49" s="12">
        <v>182</v>
      </c>
      <c r="H49" s="1">
        <v>225</v>
      </c>
    </row>
    <row r="50" spans="1:8" ht="15" customHeight="1" x14ac:dyDescent="0.2">
      <c r="A50" s="21" t="s">
        <v>92</v>
      </c>
      <c r="B50" s="17">
        <f t="shared" ref="B50:G50" si="16">SUM(B51:B52)</f>
        <v>47</v>
      </c>
      <c r="C50" s="17">
        <f t="shared" si="16"/>
        <v>117</v>
      </c>
      <c r="D50" s="17">
        <f t="shared" si="16"/>
        <v>164</v>
      </c>
      <c r="E50" s="17">
        <f t="shared" si="16"/>
        <v>104</v>
      </c>
      <c r="F50" s="17">
        <f t="shared" si="16"/>
        <v>167</v>
      </c>
      <c r="G50" s="17">
        <f t="shared" si="16"/>
        <v>271</v>
      </c>
      <c r="H50" s="24">
        <f>SUM(G50,D50)</f>
        <v>435</v>
      </c>
    </row>
    <row r="51" spans="1:8" ht="15" customHeight="1" x14ac:dyDescent="0.2">
      <c r="A51" s="14" t="s">
        <v>91</v>
      </c>
      <c r="B51" s="12">
        <v>39</v>
      </c>
      <c r="C51" s="12">
        <v>98</v>
      </c>
      <c r="D51" s="12">
        <v>137</v>
      </c>
      <c r="E51" s="12">
        <v>30</v>
      </c>
      <c r="F51" s="12">
        <v>76</v>
      </c>
      <c r="G51" s="12">
        <v>106</v>
      </c>
      <c r="H51" s="1">
        <v>243</v>
      </c>
    </row>
    <row r="52" spans="1:8" ht="15" customHeight="1" x14ac:dyDescent="0.2">
      <c r="A52" s="14" t="s">
        <v>90</v>
      </c>
      <c r="B52" s="12">
        <v>8</v>
      </c>
      <c r="C52" s="12">
        <v>19</v>
      </c>
      <c r="D52" s="12">
        <v>27</v>
      </c>
      <c r="E52" s="12">
        <v>74</v>
      </c>
      <c r="F52" s="12">
        <v>91</v>
      </c>
      <c r="G52" s="12">
        <v>165</v>
      </c>
      <c r="H52" s="1">
        <v>192</v>
      </c>
    </row>
    <row r="53" spans="1:8" ht="15" customHeight="1" x14ac:dyDescent="0.2">
      <c r="A53" s="21" t="s">
        <v>89</v>
      </c>
      <c r="B53" s="17">
        <f t="shared" ref="B53:G53" si="17">SUM(B54:B55)</f>
        <v>91</v>
      </c>
      <c r="C53" s="17">
        <f t="shared" si="17"/>
        <v>116</v>
      </c>
      <c r="D53" s="17">
        <f t="shared" si="17"/>
        <v>207</v>
      </c>
      <c r="E53" s="17">
        <f t="shared" si="17"/>
        <v>234</v>
      </c>
      <c r="F53" s="17">
        <f t="shared" si="17"/>
        <v>246</v>
      </c>
      <c r="G53" s="17">
        <f t="shared" si="17"/>
        <v>480</v>
      </c>
      <c r="H53" s="24">
        <f>SUM(G53,D53)</f>
        <v>687</v>
      </c>
    </row>
    <row r="54" spans="1:8" ht="15" customHeight="1" x14ac:dyDescent="0.2">
      <c r="A54" s="15" t="s">
        <v>88</v>
      </c>
      <c r="B54" s="12">
        <v>60</v>
      </c>
      <c r="C54" s="12">
        <v>78</v>
      </c>
      <c r="D54" s="12">
        <v>138</v>
      </c>
      <c r="E54" s="12">
        <v>84</v>
      </c>
      <c r="F54" s="12">
        <v>92</v>
      </c>
      <c r="G54" s="12">
        <v>176</v>
      </c>
      <c r="H54" s="1">
        <v>314</v>
      </c>
    </row>
    <row r="55" spans="1:8" ht="15" customHeight="1" x14ac:dyDescent="0.2">
      <c r="A55" s="15" t="s">
        <v>87</v>
      </c>
      <c r="B55" s="17">
        <v>31</v>
      </c>
      <c r="C55" s="17">
        <v>38</v>
      </c>
      <c r="D55" s="17">
        <v>69</v>
      </c>
      <c r="E55" s="17">
        <v>150</v>
      </c>
      <c r="F55" s="17">
        <v>154</v>
      </c>
      <c r="G55" s="24">
        <v>304</v>
      </c>
      <c r="H55" s="1">
        <v>373</v>
      </c>
    </row>
    <row r="56" spans="1:8" ht="15" customHeight="1" x14ac:dyDescent="0.2">
      <c r="A56" s="21" t="s">
        <v>86</v>
      </c>
      <c r="B56" s="17">
        <f t="shared" ref="B56:G56" si="18">SUM(B57:B58)</f>
        <v>28</v>
      </c>
      <c r="C56" s="17">
        <f t="shared" si="18"/>
        <v>31</v>
      </c>
      <c r="D56" s="17">
        <f t="shared" si="18"/>
        <v>59</v>
      </c>
      <c r="E56" s="17">
        <f t="shared" si="18"/>
        <v>57</v>
      </c>
      <c r="F56" s="17">
        <f t="shared" si="18"/>
        <v>80</v>
      </c>
      <c r="G56" s="17">
        <f t="shared" si="18"/>
        <v>137</v>
      </c>
      <c r="H56" s="24">
        <f>SUM(G56,D56)</f>
        <v>196</v>
      </c>
    </row>
    <row r="57" spans="1:8" ht="15" customHeight="1" x14ac:dyDescent="0.2">
      <c r="A57" s="15" t="s">
        <v>85</v>
      </c>
      <c r="B57" s="12">
        <v>16</v>
      </c>
      <c r="C57" s="12">
        <v>20</v>
      </c>
      <c r="D57" s="12">
        <v>36</v>
      </c>
      <c r="E57" s="12">
        <v>20</v>
      </c>
      <c r="F57" s="12">
        <v>31</v>
      </c>
      <c r="G57" s="12">
        <v>51</v>
      </c>
      <c r="H57" s="1">
        <v>87</v>
      </c>
    </row>
    <row r="58" spans="1:8" ht="15" customHeight="1" x14ac:dyDescent="0.2">
      <c r="A58" s="15" t="s">
        <v>84</v>
      </c>
      <c r="B58" s="23">
        <v>12</v>
      </c>
      <c r="C58" s="23">
        <v>11</v>
      </c>
      <c r="D58" s="23">
        <v>23</v>
      </c>
      <c r="E58" s="23">
        <v>37</v>
      </c>
      <c r="F58" s="23">
        <v>49</v>
      </c>
      <c r="G58" s="12">
        <v>86</v>
      </c>
      <c r="H58" s="1">
        <v>109</v>
      </c>
    </row>
    <row r="59" spans="1:8" ht="15" customHeight="1" x14ac:dyDescent="0.2">
      <c r="A59" s="19" t="s">
        <v>83</v>
      </c>
      <c r="B59" s="17">
        <f t="shared" ref="B59:G59" si="19">SUM(B60:B61)</f>
        <v>14</v>
      </c>
      <c r="C59" s="17">
        <f t="shared" si="19"/>
        <v>39</v>
      </c>
      <c r="D59" s="17">
        <f t="shared" si="19"/>
        <v>53</v>
      </c>
      <c r="E59" s="17">
        <f t="shared" si="19"/>
        <v>25</v>
      </c>
      <c r="F59" s="17">
        <f t="shared" si="19"/>
        <v>53</v>
      </c>
      <c r="G59" s="17">
        <f t="shared" si="19"/>
        <v>78</v>
      </c>
      <c r="H59" s="24">
        <f>SUM(G59,D59)</f>
        <v>131</v>
      </c>
    </row>
    <row r="60" spans="1:8" ht="15" customHeight="1" x14ac:dyDescent="0.2">
      <c r="A60" s="28" t="s">
        <v>82</v>
      </c>
      <c r="B60" s="12">
        <v>9</v>
      </c>
      <c r="C60" s="12">
        <v>29</v>
      </c>
      <c r="D60" s="12">
        <v>38</v>
      </c>
      <c r="E60" s="12">
        <v>8</v>
      </c>
      <c r="F60" s="12">
        <v>31</v>
      </c>
      <c r="G60" s="12">
        <v>39</v>
      </c>
      <c r="H60" s="12">
        <v>77</v>
      </c>
    </row>
    <row r="61" spans="1:8" ht="15" customHeight="1" x14ac:dyDescent="0.2">
      <c r="A61" s="28" t="s">
        <v>81</v>
      </c>
      <c r="B61" s="12">
        <v>5</v>
      </c>
      <c r="C61" s="12">
        <v>10</v>
      </c>
      <c r="D61" s="12">
        <v>15</v>
      </c>
      <c r="E61" s="12">
        <v>17</v>
      </c>
      <c r="F61" s="12">
        <v>22</v>
      </c>
      <c r="G61" s="12">
        <v>39</v>
      </c>
      <c r="H61" s="12">
        <v>54</v>
      </c>
    </row>
    <row r="62" spans="1:8" ht="15" customHeight="1" x14ac:dyDescent="0.2">
      <c r="A62" s="19" t="s">
        <v>80</v>
      </c>
      <c r="B62" s="24">
        <f t="shared" ref="B62:G62" si="20">SUM(B63)</f>
        <v>5</v>
      </c>
      <c r="C62" s="24">
        <f t="shared" si="20"/>
        <v>8</v>
      </c>
      <c r="D62" s="24">
        <f t="shared" si="20"/>
        <v>13</v>
      </c>
      <c r="E62" s="24">
        <f t="shared" si="20"/>
        <v>49</v>
      </c>
      <c r="F62" s="24">
        <f t="shared" si="20"/>
        <v>34</v>
      </c>
      <c r="G62" s="24">
        <f t="shared" si="20"/>
        <v>83</v>
      </c>
      <c r="H62" s="24">
        <f>SUM(G62,D62)</f>
        <v>96</v>
      </c>
    </row>
    <row r="63" spans="1:8" x14ac:dyDescent="0.2">
      <c r="A63" s="27" t="s">
        <v>79</v>
      </c>
      <c r="B63" s="12">
        <v>5</v>
      </c>
      <c r="C63" s="12">
        <v>8</v>
      </c>
      <c r="D63" s="12">
        <v>13</v>
      </c>
      <c r="E63" s="12">
        <v>49</v>
      </c>
      <c r="F63" s="12">
        <v>34</v>
      </c>
      <c r="G63" s="12">
        <v>83</v>
      </c>
      <c r="H63" s="1">
        <v>96</v>
      </c>
    </row>
    <row r="64" spans="1:8" hidden="1" x14ac:dyDescent="0.2">
      <c r="A64" s="13" t="s">
        <v>124</v>
      </c>
      <c r="B64" s="12">
        <f t="shared" ref="B64:H64" si="21">SUM(B36,B68,B38,B41,B42,B45,B48,B51,B54,B57,B60)</f>
        <v>342</v>
      </c>
      <c r="C64" s="12">
        <f t="shared" si="21"/>
        <v>447</v>
      </c>
      <c r="D64" s="12">
        <f t="shared" si="21"/>
        <v>789</v>
      </c>
      <c r="E64" s="12">
        <f t="shared" si="21"/>
        <v>444</v>
      </c>
      <c r="F64" s="12">
        <f t="shared" si="21"/>
        <v>552</v>
      </c>
      <c r="G64" s="12">
        <f t="shared" si="21"/>
        <v>996</v>
      </c>
      <c r="H64" s="12">
        <f t="shared" si="21"/>
        <v>1785</v>
      </c>
    </row>
    <row r="65" spans="1:8" hidden="1" x14ac:dyDescent="0.2">
      <c r="A65" s="13" t="s">
        <v>123</v>
      </c>
      <c r="B65" s="12">
        <f t="shared" ref="B65:H65" si="22">SUM(B35,B39,B43,B46,B49,B52,B55,B58,B61,B63)</f>
        <v>184</v>
      </c>
      <c r="C65" s="12">
        <f t="shared" si="22"/>
        <v>165</v>
      </c>
      <c r="D65" s="12">
        <f t="shared" si="22"/>
        <v>349</v>
      </c>
      <c r="E65" s="12">
        <f t="shared" si="22"/>
        <v>796</v>
      </c>
      <c r="F65" s="12">
        <f t="shared" si="22"/>
        <v>825</v>
      </c>
      <c r="G65" s="12">
        <f t="shared" si="22"/>
        <v>1621</v>
      </c>
      <c r="H65" s="12">
        <f t="shared" si="22"/>
        <v>1970</v>
      </c>
    </row>
    <row r="66" spans="1:8" hidden="1" x14ac:dyDescent="0.2">
      <c r="A66" s="13"/>
      <c r="B66" s="12">
        <f t="shared" ref="B66:H66" si="23">SUM(B64:B65)</f>
        <v>526</v>
      </c>
      <c r="C66" s="12">
        <f t="shared" si="23"/>
        <v>612</v>
      </c>
      <c r="D66" s="12">
        <f t="shared" si="23"/>
        <v>1138</v>
      </c>
      <c r="E66" s="12">
        <f t="shared" si="23"/>
        <v>1240</v>
      </c>
      <c r="F66" s="12">
        <f t="shared" si="23"/>
        <v>1377</v>
      </c>
      <c r="G66" s="12">
        <f t="shared" si="23"/>
        <v>2617</v>
      </c>
      <c r="H66" s="12">
        <f t="shared" si="23"/>
        <v>3755</v>
      </c>
    </row>
    <row r="67" spans="1:8" x14ac:dyDescent="0.2">
      <c r="A67" s="26" t="s">
        <v>137</v>
      </c>
      <c r="B67" s="24">
        <f t="shared" ref="B67:H67" si="24">B68+B69</f>
        <v>4</v>
      </c>
      <c r="C67" s="24">
        <f t="shared" si="24"/>
        <v>20</v>
      </c>
      <c r="D67" s="24">
        <f t="shared" si="24"/>
        <v>24</v>
      </c>
      <c r="E67" s="24">
        <f t="shared" si="24"/>
        <v>9</v>
      </c>
      <c r="F67" s="24">
        <f t="shared" si="24"/>
        <v>27</v>
      </c>
      <c r="G67" s="24">
        <f t="shared" si="24"/>
        <v>36</v>
      </c>
      <c r="H67" s="24">
        <f t="shared" si="24"/>
        <v>60</v>
      </c>
    </row>
    <row r="68" spans="1:8" ht="15" customHeight="1" x14ac:dyDescent="0.2">
      <c r="A68" s="22" t="s">
        <v>100</v>
      </c>
      <c r="B68" s="12">
        <v>2</v>
      </c>
      <c r="C68" s="12">
        <v>12</v>
      </c>
      <c r="D68" s="12">
        <v>14</v>
      </c>
      <c r="E68" s="12">
        <v>9</v>
      </c>
      <c r="F68" s="12">
        <v>27</v>
      </c>
      <c r="G68" s="12">
        <v>36</v>
      </c>
      <c r="H68" s="1">
        <v>50</v>
      </c>
    </row>
    <row r="69" spans="1:8" x14ac:dyDescent="0.2">
      <c r="A69" s="14" t="s">
        <v>136</v>
      </c>
      <c r="B69" s="12">
        <v>2</v>
      </c>
      <c r="C69" s="12">
        <v>8</v>
      </c>
      <c r="D69" s="12">
        <v>10</v>
      </c>
      <c r="E69" s="12">
        <v>0</v>
      </c>
      <c r="F69" s="12">
        <v>0</v>
      </c>
      <c r="G69" s="12">
        <v>0</v>
      </c>
      <c r="H69" s="1">
        <v>10</v>
      </c>
    </row>
    <row r="70" spans="1:8" hidden="1" x14ac:dyDescent="0.2">
      <c r="A70" s="13" t="s">
        <v>124</v>
      </c>
      <c r="B70" s="12">
        <f t="shared" ref="B70:H70" si="25">SUM(B36,B38,B41,B42,B45,B48,B51,B54,B57,B60,B68)</f>
        <v>342</v>
      </c>
      <c r="C70" s="12">
        <f t="shared" si="25"/>
        <v>447</v>
      </c>
      <c r="D70" s="12">
        <f t="shared" si="25"/>
        <v>789</v>
      </c>
      <c r="E70" s="12">
        <f t="shared" si="25"/>
        <v>444</v>
      </c>
      <c r="F70" s="12">
        <f t="shared" si="25"/>
        <v>552</v>
      </c>
      <c r="G70" s="12">
        <f t="shared" si="25"/>
        <v>996</v>
      </c>
      <c r="H70" s="12">
        <f t="shared" si="25"/>
        <v>1785</v>
      </c>
    </row>
    <row r="71" spans="1:8" hidden="1" x14ac:dyDescent="0.2">
      <c r="A71" s="13" t="s">
        <v>123</v>
      </c>
      <c r="B71" s="12">
        <f t="shared" ref="B71:H71" si="26">SUM(B35,B39,B43,B46,B49,B52,B55,B58,B61,B63,B69)</f>
        <v>186</v>
      </c>
      <c r="C71" s="12">
        <f t="shared" si="26"/>
        <v>173</v>
      </c>
      <c r="D71" s="12">
        <f t="shared" si="26"/>
        <v>359</v>
      </c>
      <c r="E71" s="12">
        <f t="shared" si="26"/>
        <v>796</v>
      </c>
      <c r="F71" s="12">
        <f t="shared" si="26"/>
        <v>825</v>
      </c>
      <c r="G71" s="12">
        <f t="shared" si="26"/>
        <v>1621</v>
      </c>
      <c r="H71" s="12">
        <f t="shared" si="26"/>
        <v>1980</v>
      </c>
    </row>
    <row r="72" spans="1:8" hidden="1" x14ac:dyDescent="0.2">
      <c r="A72" s="13" t="s">
        <v>122</v>
      </c>
      <c r="B72" s="12">
        <f t="shared" ref="B72:H72" si="27">SUM(B70:B71)</f>
        <v>528</v>
      </c>
      <c r="C72" s="12">
        <f t="shared" si="27"/>
        <v>620</v>
      </c>
      <c r="D72" s="12">
        <f t="shared" si="27"/>
        <v>1148</v>
      </c>
      <c r="E72" s="12">
        <f t="shared" si="27"/>
        <v>1240</v>
      </c>
      <c r="F72" s="12">
        <f t="shared" si="27"/>
        <v>1377</v>
      </c>
      <c r="G72" s="12">
        <f t="shared" si="27"/>
        <v>2617</v>
      </c>
      <c r="H72" s="12">
        <f t="shared" si="27"/>
        <v>3765</v>
      </c>
    </row>
    <row r="73" spans="1:8" x14ac:dyDescent="0.2">
      <c r="A73" s="20" t="s">
        <v>135</v>
      </c>
      <c r="B73" s="17">
        <f t="shared" ref="B73:H73" si="28">SUM(B74,B75,B78,B85,B93,B97,B100,B103)</f>
        <v>999</v>
      </c>
      <c r="C73" s="17">
        <f t="shared" si="28"/>
        <v>830</v>
      </c>
      <c r="D73" s="17">
        <f t="shared" si="28"/>
        <v>1829</v>
      </c>
      <c r="E73" s="17">
        <f t="shared" si="28"/>
        <v>1512</v>
      </c>
      <c r="F73" s="17">
        <f t="shared" si="28"/>
        <v>1412</v>
      </c>
      <c r="G73" s="17">
        <f t="shared" si="28"/>
        <v>2924</v>
      </c>
      <c r="H73" s="17">
        <f t="shared" si="28"/>
        <v>4753</v>
      </c>
    </row>
    <row r="74" spans="1:8" ht="15" customHeight="1" x14ac:dyDescent="0.2">
      <c r="A74" s="21" t="s">
        <v>78</v>
      </c>
      <c r="B74" s="24">
        <v>6</v>
      </c>
      <c r="C74" s="24">
        <v>20</v>
      </c>
      <c r="D74" s="24">
        <v>26</v>
      </c>
      <c r="E74" s="24">
        <v>14</v>
      </c>
      <c r="F74" s="24">
        <v>37</v>
      </c>
      <c r="G74" s="24">
        <v>51</v>
      </c>
      <c r="H74" s="11">
        <v>77</v>
      </c>
    </row>
    <row r="75" spans="1:8" ht="15" customHeight="1" x14ac:dyDescent="0.2">
      <c r="A75" s="21" t="s">
        <v>77</v>
      </c>
      <c r="B75" s="17">
        <f t="shared" ref="B75:G75" si="29">SUM(B76:B77)</f>
        <v>8</v>
      </c>
      <c r="C75" s="17">
        <f t="shared" si="29"/>
        <v>11</v>
      </c>
      <c r="D75" s="17">
        <f t="shared" si="29"/>
        <v>19</v>
      </c>
      <c r="E75" s="17">
        <f t="shared" si="29"/>
        <v>20</v>
      </c>
      <c r="F75" s="17">
        <f t="shared" si="29"/>
        <v>36</v>
      </c>
      <c r="G75" s="17">
        <f t="shared" si="29"/>
        <v>56</v>
      </c>
      <c r="H75" s="24">
        <f>SUM(G75,D75)</f>
        <v>75</v>
      </c>
    </row>
    <row r="76" spans="1:8" ht="15" customHeight="1" x14ac:dyDescent="0.2">
      <c r="A76" s="15" t="s">
        <v>76</v>
      </c>
      <c r="B76" s="23">
        <v>2</v>
      </c>
      <c r="C76" s="23">
        <v>4</v>
      </c>
      <c r="D76" s="23">
        <v>6</v>
      </c>
      <c r="E76" s="23">
        <v>4</v>
      </c>
      <c r="F76" s="23">
        <v>7</v>
      </c>
      <c r="G76" s="12">
        <v>11</v>
      </c>
      <c r="H76" s="1">
        <v>17</v>
      </c>
    </row>
    <row r="77" spans="1:8" ht="15" customHeight="1" x14ac:dyDescent="0.2">
      <c r="A77" s="15" t="s">
        <v>75</v>
      </c>
      <c r="B77" s="12">
        <v>6</v>
      </c>
      <c r="C77" s="12">
        <v>7</v>
      </c>
      <c r="D77" s="12">
        <v>13</v>
      </c>
      <c r="E77" s="12">
        <v>16</v>
      </c>
      <c r="F77" s="12">
        <v>29</v>
      </c>
      <c r="G77" s="12">
        <v>45</v>
      </c>
      <c r="H77" s="1">
        <v>58</v>
      </c>
    </row>
    <row r="78" spans="1:8" ht="15" customHeight="1" x14ac:dyDescent="0.2">
      <c r="A78" s="21" t="s">
        <v>74</v>
      </c>
      <c r="B78" s="17">
        <f t="shared" ref="B78:G78" si="30">SUM(B79:B84)</f>
        <v>487</v>
      </c>
      <c r="C78" s="17">
        <f t="shared" si="30"/>
        <v>416</v>
      </c>
      <c r="D78" s="17">
        <f t="shared" si="30"/>
        <v>903</v>
      </c>
      <c r="E78" s="17">
        <f t="shared" si="30"/>
        <v>763</v>
      </c>
      <c r="F78" s="17">
        <f t="shared" si="30"/>
        <v>748</v>
      </c>
      <c r="G78" s="17">
        <f t="shared" si="30"/>
        <v>1511</v>
      </c>
      <c r="H78" s="24">
        <f>SUM(G78,D78)</f>
        <v>2414</v>
      </c>
    </row>
    <row r="79" spans="1:8" ht="15" customHeight="1" x14ac:dyDescent="0.2">
      <c r="A79" s="22" t="s">
        <v>134</v>
      </c>
      <c r="B79" s="12">
        <v>22</v>
      </c>
      <c r="C79" s="12">
        <v>10</v>
      </c>
      <c r="D79" s="12">
        <v>32</v>
      </c>
      <c r="E79" s="12">
        <v>15</v>
      </c>
      <c r="F79" s="12">
        <v>10</v>
      </c>
      <c r="G79" s="12">
        <v>25</v>
      </c>
      <c r="H79" s="1">
        <v>57</v>
      </c>
    </row>
    <row r="80" spans="1:8" ht="15" customHeight="1" x14ac:dyDescent="0.2">
      <c r="A80" s="22" t="s">
        <v>73</v>
      </c>
      <c r="B80" s="12">
        <v>192</v>
      </c>
      <c r="C80" s="12">
        <v>197</v>
      </c>
      <c r="D80" s="12">
        <v>389</v>
      </c>
      <c r="E80" s="12">
        <v>285</v>
      </c>
      <c r="F80" s="12">
        <v>359</v>
      </c>
      <c r="G80" s="12">
        <v>644</v>
      </c>
      <c r="H80" s="1">
        <v>1033</v>
      </c>
    </row>
    <row r="81" spans="1:8" ht="15" customHeight="1" x14ac:dyDescent="0.2">
      <c r="A81" s="22" t="s">
        <v>72</v>
      </c>
      <c r="B81" s="23">
        <v>65</v>
      </c>
      <c r="C81" s="23">
        <v>51</v>
      </c>
      <c r="D81" s="23">
        <v>116</v>
      </c>
      <c r="E81" s="23">
        <v>84</v>
      </c>
      <c r="F81" s="23">
        <v>101</v>
      </c>
      <c r="G81" s="12">
        <v>185</v>
      </c>
      <c r="H81" s="1">
        <v>301</v>
      </c>
    </row>
    <row r="82" spans="1:8" ht="15" customHeight="1" x14ac:dyDescent="0.2">
      <c r="A82" s="22" t="s">
        <v>71</v>
      </c>
      <c r="B82" s="12">
        <v>180</v>
      </c>
      <c r="C82" s="12">
        <v>125</v>
      </c>
      <c r="D82" s="12">
        <v>305</v>
      </c>
      <c r="E82" s="12">
        <v>292</v>
      </c>
      <c r="F82" s="12">
        <v>212</v>
      </c>
      <c r="G82" s="12">
        <v>504</v>
      </c>
      <c r="H82" s="1">
        <v>809</v>
      </c>
    </row>
    <row r="83" spans="1:8" ht="15" customHeight="1" x14ac:dyDescent="0.2">
      <c r="A83" s="22" t="s">
        <v>70</v>
      </c>
      <c r="B83" s="12">
        <v>24</v>
      </c>
      <c r="C83" s="12">
        <v>29</v>
      </c>
      <c r="D83" s="12">
        <v>53</v>
      </c>
      <c r="E83" s="12">
        <v>66</v>
      </c>
      <c r="F83" s="12">
        <v>41</v>
      </c>
      <c r="G83" s="12">
        <v>107</v>
      </c>
      <c r="H83" s="1">
        <v>160</v>
      </c>
    </row>
    <row r="84" spans="1:8" ht="15" customHeight="1" x14ac:dyDescent="0.2">
      <c r="A84" s="22" t="s">
        <v>69</v>
      </c>
      <c r="B84" s="23">
        <v>4</v>
      </c>
      <c r="C84" s="23">
        <v>4</v>
      </c>
      <c r="D84" s="23">
        <v>8</v>
      </c>
      <c r="E84" s="23">
        <v>21</v>
      </c>
      <c r="F84" s="23">
        <v>25</v>
      </c>
      <c r="G84" s="12">
        <v>46</v>
      </c>
      <c r="H84" s="1">
        <v>54</v>
      </c>
    </row>
    <row r="85" spans="1:8" ht="15" customHeight="1" x14ac:dyDescent="0.2">
      <c r="A85" s="21" t="s">
        <v>68</v>
      </c>
      <c r="B85" s="17">
        <f t="shared" ref="B85:G85" si="31">SUM(B86:B92)</f>
        <v>111</v>
      </c>
      <c r="C85" s="17">
        <f t="shared" si="31"/>
        <v>77</v>
      </c>
      <c r="D85" s="17">
        <f t="shared" si="31"/>
        <v>188</v>
      </c>
      <c r="E85" s="17">
        <f t="shared" si="31"/>
        <v>138</v>
      </c>
      <c r="F85" s="17">
        <f t="shared" si="31"/>
        <v>140</v>
      </c>
      <c r="G85" s="17">
        <f t="shared" si="31"/>
        <v>278</v>
      </c>
      <c r="H85" s="24">
        <f>SUM(G85,D85)</f>
        <v>466</v>
      </c>
    </row>
    <row r="86" spans="1:8" ht="15" customHeight="1" x14ac:dyDescent="0.2">
      <c r="A86" s="15" t="s">
        <v>67</v>
      </c>
      <c r="B86" s="12">
        <v>16</v>
      </c>
      <c r="C86" s="12">
        <v>13</v>
      </c>
      <c r="D86" s="12">
        <v>29</v>
      </c>
      <c r="E86" s="12">
        <v>7</v>
      </c>
      <c r="F86" s="12">
        <v>18</v>
      </c>
      <c r="G86" s="12">
        <v>25</v>
      </c>
      <c r="H86" s="1">
        <v>54</v>
      </c>
    </row>
    <row r="87" spans="1:8" ht="15" customHeight="1" x14ac:dyDescent="0.2">
      <c r="A87" s="15" t="s">
        <v>66</v>
      </c>
      <c r="B87" s="12">
        <v>0</v>
      </c>
      <c r="C87" s="12">
        <v>0</v>
      </c>
      <c r="D87" s="12">
        <v>0</v>
      </c>
      <c r="E87" s="12">
        <v>3</v>
      </c>
      <c r="F87" s="12">
        <v>3</v>
      </c>
      <c r="G87" s="12">
        <v>6</v>
      </c>
      <c r="H87" s="1">
        <v>6</v>
      </c>
    </row>
    <row r="88" spans="1:8" ht="15" customHeight="1" x14ac:dyDescent="0.2">
      <c r="A88" s="15" t="s">
        <v>65</v>
      </c>
      <c r="B88" s="12">
        <v>8</v>
      </c>
      <c r="C88" s="12">
        <v>8</v>
      </c>
      <c r="D88" s="12">
        <v>16</v>
      </c>
      <c r="E88" s="12">
        <v>8</v>
      </c>
      <c r="F88" s="12">
        <v>12</v>
      </c>
      <c r="G88" s="12">
        <v>20</v>
      </c>
      <c r="H88" s="1">
        <v>36</v>
      </c>
    </row>
    <row r="89" spans="1:8" ht="15" customHeight="1" x14ac:dyDescent="0.2">
      <c r="A89" s="15" t="s">
        <v>133</v>
      </c>
      <c r="B89" s="23">
        <v>1</v>
      </c>
      <c r="C89" s="23">
        <v>4</v>
      </c>
      <c r="D89" s="23">
        <v>5</v>
      </c>
      <c r="E89" s="23">
        <v>2</v>
      </c>
      <c r="F89" s="23">
        <v>2</v>
      </c>
      <c r="G89" s="12">
        <v>4</v>
      </c>
      <c r="H89" s="1">
        <v>9</v>
      </c>
    </row>
    <row r="90" spans="1:8" ht="15" customHeight="1" x14ac:dyDescent="0.2">
      <c r="A90" s="15" t="s">
        <v>64</v>
      </c>
      <c r="B90" s="12">
        <v>14</v>
      </c>
      <c r="C90" s="12">
        <v>7</v>
      </c>
      <c r="D90" s="12">
        <v>21</v>
      </c>
      <c r="E90" s="12">
        <v>13</v>
      </c>
      <c r="F90" s="12">
        <v>13</v>
      </c>
      <c r="G90" s="12">
        <v>26</v>
      </c>
      <c r="H90" s="1">
        <v>47</v>
      </c>
    </row>
    <row r="91" spans="1:8" ht="15" customHeight="1" x14ac:dyDescent="0.2">
      <c r="A91" s="15" t="s">
        <v>63</v>
      </c>
      <c r="B91" s="12">
        <v>28</v>
      </c>
      <c r="C91" s="12">
        <v>21</v>
      </c>
      <c r="D91" s="12">
        <v>49</v>
      </c>
      <c r="E91" s="12">
        <v>11</v>
      </c>
      <c r="F91" s="12">
        <v>9</v>
      </c>
      <c r="G91" s="12">
        <v>20</v>
      </c>
      <c r="H91" s="1">
        <v>69</v>
      </c>
    </row>
    <row r="92" spans="1:8" ht="15" customHeight="1" x14ac:dyDescent="0.2">
      <c r="A92" s="15" t="s">
        <v>62</v>
      </c>
      <c r="B92" s="12">
        <v>44</v>
      </c>
      <c r="C92" s="12">
        <v>24</v>
      </c>
      <c r="D92" s="12">
        <v>68</v>
      </c>
      <c r="E92" s="12">
        <v>94</v>
      </c>
      <c r="F92" s="12">
        <v>83</v>
      </c>
      <c r="G92" s="12">
        <v>177</v>
      </c>
      <c r="H92" s="1">
        <v>245</v>
      </c>
    </row>
    <row r="93" spans="1:8" ht="15" customHeight="1" x14ac:dyDescent="0.2">
      <c r="A93" s="21" t="s">
        <v>61</v>
      </c>
      <c r="B93" s="17">
        <f t="shared" ref="B93:G93" si="32">SUM(B94:B96)</f>
        <v>296</v>
      </c>
      <c r="C93" s="17">
        <f t="shared" si="32"/>
        <v>220</v>
      </c>
      <c r="D93" s="17">
        <f t="shared" si="32"/>
        <v>516</v>
      </c>
      <c r="E93" s="17">
        <f t="shared" si="32"/>
        <v>372</v>
      </c>
      <c r="F93" s="17">
        <f t="shared" si="32"/>
        <v>296</v>
      </c>
      <c r="G93" s="17">
        <f t="shared" si="32"/>
        <v>668</v>
      </c>
      <c r="H93" s="24">
        <f>SUM(G93,D93)</f>
        <v>1184</v>
      </c>
    </row>
    <row r="94" spans="1:8" ht="15" customHeight="1" x14ac:dyDescent="0.2">
      <c r="A94" s="15" t="s">
        <v>60</v>
      </c>
      <c r="B94" s="23">
        <v>192</v>
      </c>
      <c r="C94" s="23">
        <v>159</v>
      </c>
      <c r="D94" s="23">
        <v>351</v>
      </c>
      <c r="E94" s="23">
        <v>231</v>
      </c>
      <c r="F94" s="23">
        <v>194</v>
      </c>
      <c r="G94" s="12">
        <v>425</v>
      </c>
      <c r="H94" s="1">
        <v>776</v>
      </c>
    </row>
    <row r="95" spans="1:8" ht="15" customHeight="1" x14ac:dyDescent="0.2">
      <c r="A95" s="15" t="s">
        <v>59</v>
      </c>
      <c r="B95" s="12">
        <v>13</v>
      </c>
      <c r="C95" s="12">
        <v>14</v>
      </c>
      <c r="D95" s="12">
        <v>27</v>
      </c>
      <c r="E95" s="12">
        <v>6</v>
      </c>
      <c r="F95" s="12">
        <v>21</v>
      </c>
      <c r="G95" s="12">
        <v>27</v>
      </c>
      <c r="H95" s="1">
        <v>54</v>
      </c>
    </row>
    <row r="96" spans="1:8" ht="15" customHeight="1" x14ac:dyDescent="0.2">
      <c r="A96" s="15" t="s">
        <v>58</v>
      </c>
      <c r="B96" s="12">
        <v>91</v>
      </c>
      <c r="C96" s="12">
        <v>47</v>
      </c>
      <c r="D96" s="12">
        <v>138</v>
      </c>
      <c r="E96" s="12">
        <v>135</v>
      </c>
      <c r="F96" s="12">
        <v>81</v>
      </c>
      <c r="G96" s="12">
        <v>216</v>
      </c>
      <c r="H96" s="1">
        <v>354</v>
      </c>
    </row>
    <row r="97" spans="1:8" ht="15" customHeight="1" x14ac:dyDescent="0.2">
      <c r="A97" s="21" t="s">
        <v>57</v>
      </c>
      <c r="B97" s="17">
        <f t="shared" ref="B97:G97" si="33">SUM(B98:B99)</f>
        <v>43</v>
      </c>
      <c r="C97" s="17">
        <f t="shared" si="33"/>
        <v>21</v>
      </c>
      <c r="D97" s="17">
        <f t="shared" si="33"/>
        <v>64</v>
      </c>
      <c r="E97" s="17">
        <f t="shared" si="33"/>
        <v>90</v>
      </c>
      <c r="F97" s="17">
        <f t="shared" si="33"/>
        <v>42</v>
      </c>
      <c r="G97" s="17">
        <f t="shared" si="33"/>
        <v>132</v>
      </c>
      <c r="H97" s="24">
        <f>SUM(G97,D97)</f>
        <v>196</v>
      </c>
    </row>
    <row r="98" spans="1:8" ht="15" customHeight="1" x14ac:dyDescent="0.2">
      <c r="A98" s="15" t="s">
        <v>56</v>
      </c>
      <c r="B98" s="12">
        <v>33</v>
      </c>
      <c r="C98" s="12">
        <v>14</v>
      </c>
      <c r="D98" s="12">
        <v>47</v>
      </c>
      <c r="E98" s="12">
        <v>26</v>
      </c>
      <c r="F98" s="12">
        <v>14</v>
      </c>
      <c r="G98" s="12">
        <v>40</v>
      </c>
      <c r="H98" s="1">
        <v>87</v>
      </c>
    </row>
    <row r="99" spans="1:8" ht="15" customHeight="1" x14ac:dyDescent="0.2">
      <c r="A99" s="15" t="s">
        <v>55</v>
      </c>
      <c r="B99" s="12">
        <v>10</v>
      </c>
      <c r="C99" s="12">
        <v>7</v>
      </c>
      <c r="D99" s="12">
        <v>17</v>
      </c>
      <c r="E99" s="12">
        <v>64</v>
      </c>
      <c r="F99" s="12">
        <v>28</v>
      </c>
      <c r="G99" s="12">
        <v>92</v>
      </c>
      <c r="H99" s="1">
        <v>109</v>
      </c>
    </row>
    <row r="100" spans="1:8" ht="15" customHeight="1" x14ac:dyDescent="0.2">
      <c r="A100" s="21" t="s">
        <v>54</v>
      </c>
      <c r="B100" s="17">
        <f t="shared" ref="B100:G100" si="34">SUM(B101:B102)</f>
        <v>32</v>
      </c>
      <c r="C100" s="17">
        <f t="shared" si="34"/>
        <v>44</v>
      </c>
      <c r="D100" s="17">
        <f t="shared" si="34"/>
        <v>76</v>
      </c>
      <c r="E100" s="17">
        <f t="shared" si="34"/>
        <v>73</v>
      </c>
      <c r="F100" s="17">
        <f t="shared" si="34"/>
        <v>72</v>
      </c>
      <c r="G100" s="17">
        <f t="shared" si="34"/>
        <v>145</v>
      </c>
      <c r="H100" s="24">
        <f>SUM(G100,D100)</f>
        <v>221</v>
      </c>
    </row>
    <row r="101" spans="1:8" ht="15" customHeight="1" x14ac:dyDescent="0.2">
      <c r="A101" s="15" t="s">
        <v>53</v>
      </c>
      <c r="B101" s="12">
        <v>17</v>
      </c>
      <c r="C101" s="12">
        <v>22</v>
      </c>
      <c r="D101" s="12">
        <v>39</v>
      </c>
      <c r="E101" s="12">
        <v>12</v>
      </c>
      <c r="F101" s="12">
        <v>21</v>
      </c>
      <c r="G101" s="12">
        <v>33</v>
      </c>
      <c r="H101" s="1">
        <v>72</v>
      </c>
    </row>
    <row r="102" spans="1:8" ht="15" customHeight="1" x14ac:dyDescent="0.2">
      <c r="A102" s="15" t="s">
        <v>52</v>
      </c>
      <c r="B102" s="12">
        <v>15</v>
      </c>
      <c r="C102" s="12">
        <v>22</v>
      </c>
      <c r="D102" s="12">
        <v>37</v>
      </c>
      <c r="E102" s="12">
        <v>61</v>
      </c>
      <c r="F102" s="12">
        <v>51</v>
      </c>
      <c r="G102" s="12">
        <v>112</v>
      </c>
      <c r="H102" s="1">
        <v>149</v>
      </c>
    </row>
    <row r="103" spans="1:8" ht="15" customHeight="1" x14ac:dyDescent="0.2">
      <c r="A103" s="21" t="s">
        <v>51</v>
      </c>
      <c r="B103" s="17">
        <f t="shared" ref="B103:H103" si="35">SUM(B104,B105)</f>
        <v>16</v>
      </c>
      <c r="C103" s="17">
        <f t="shared" si="35"/>
        <v>21</v>
      </c>
      <c r="D103" s="17">
        <f t="shared" si="35"/>
        <v>37</v>
      </c>
      <c r="E103" s="17">
        <f t="shared" si="35"/>
        <v>42</v>
      </c>
      <c r="F103" s="17">
        <f t="shared" si="35"/>
        <v>41</v>
      </c>
      <c r="G103" s="17">
        <f t="shared" si="35"/>
        <v>83</v>
      </c>
      <c r="H103" s="17">
        <f t="shared" si="35"/>
        <v>120</v>
      </c>
    </row>
    <row r="104" spans="1:8" ht="15" customHeight="1" x14ac:dyDescent="0.2">
      <c r="A104" s="15" t="s">
        <v>132</v>
      </c>
      <c r="B104" s="12">
        <v>4</v>
      </c>
      <c r="C104" s="12">
        <v>12</v>
      </c>
      <c r="D104" s="12">
        <v>16</v>
      </c>
      <c r="E104" s="12">
        <v>12</v>
      </c>
      <c r="F104" s="12">
        <v>12</v>
      </c>
      <c r="G104" s="12">
        <v>24</v>
      </c>
      <c r="H104" s="1">
        <v>40</v>
      </c>
    </row>
    <row r="105" spans="1:8" ht="15" customHeight="1" x14ac:dyDescent="0.2">
      <c r="A105" s="15" t="s">
        <v>50</v>
      </c>
      <c r="B105" s="12">
        <v>12</v>
      </c>
      <c r="C105" s="12">
        <v>9</v>
      </c>
      <c r="D105" s="12">
        <v>21</v>
      </c>
      <c r="E105" s="12">
        <v>30</v>
      </c>
      <c r="F105" s="12">
        <v>29</v>
      </c>
      <c r="G105" s="12">
        <v>59</v>
      </c>
      <c r="H105" s="1">
        <v>80</v>
      </c>
    </row>
    <row r="106" spans="1:8" ht="15" hidden="1" customHeight="1" x14ac:dyDescent="0.2">
      <c r="A106" s="13" t="s">
        <v>124</v>
      </c>
      <c r="B106" s="12">
        <f t="shared" ref="B106:H106" si="36">SUM(B74,B76,B79:B83,B86:B91,B94:B95,B98,B101,B104)</f>
        <v>817</v>
      </c>
      <c r="C106" s="12">
        <f t="shared" si="36"/>
        <v>710</v>
      </c>
      <c r="D106" s="12">
        <f t="shared" si="36"/>
        <v>1527</v>
      </c>
      <c r="E106" s="12">
        <f t="shared" si="36"/>
        <v>1091</v>
      </c>
      <c r="F106" s="12">
        <f t="shared" si="36"/>
        <v>1086</v>
      </c>
      <c r="G106" s="12">
        <f t="shared" si="36"/>
        <v>2177</v>
      </c>
      <c r="H106" s="12">
        <f t="shared" si="36"/>
        <v>3704</v>
      </c>
    </row>
    <row r="107" spans="1:8" ht="15" hidden="1" customHeight="1" x14ac:dyDescent="0.2">
      <c r="A107" s="13" t="s">
        <v>123</v>
      </c>
      <c r="B107" s="12">
        <f t="shared" ref="B107:H107" si="37">SUM(B77,B84,B92,B96,B99,B102,B105)</f>
        <v>182</v>
      </c>
      <c r="C107" s="12">
        <f t="shared" si="37"/>
        <v>120</v>
      </c>
      <c r="D107" s="12">
        <f t="shared" si="37"/>
        <v>302</v>
      </c>
      <c r="E107" s="12">
        <f t="shared" si="37"/>
        <v>421</v>
      </c>
      <c r="F107" s="12">
        <f t="shared" si="37"/>
        <v>326</v>
      </c>
      <c r="G107" s="12">
        <f t="shared" si="37"/>
        <v>747</v>
      </c>
      <c r="H107" s="12">
        <f t="shared" si="37"/>
        <v>1049</v>
      </c>
    </row>
    <row r="108" spans="1:8" ht="15" hidden="1" customHeight="1" x14ac:dyDescent="0.2">
      <c r="A108" s="13" t="s">
        <v>122</v>
      </c>
      <c r="B108" s="12">
        <f t="shared" ref="B108:H108" si="38">SUM(B106:B107)</f>
        <v>999</v>
      </c>
      <c r="C108" s="12">
        <f t="shared" si="38"/>
        <v>830</v>
      </c>
      <c r="D108" s="12">
        <f t="shared" si="38"/>
        <v>1829</v>
      </c>
      <c r="E108" s="12">
        <f t="shared" si="38"/>
        <v>1512</v>
      </c>
      <c r="F108" s="12">
        <f t="shared" si="38"/>
        <v>1412</v>
      </c>
      <c r="G108" s="12">
        <f t="shared" si="38"/>
        <v>2924</v>
      </c>
      <c r="H108" s="12">
        <f t="shared" si="38"/>
        <v>4753</v>
      </c>
    </row>
    <row r="109" spans="1:8" ht="15" customHeight="1" x14ac:dyDescent="0.2">
      <c r="A109" s="20" t="s">
        <v>131</v>
      </c>
      <c r="B109" s="17">
        <f t="shared" ref="B109:H109" si="39">SUM(B110,B111:B112,B115,B118,B121,B124,B127,B130,B133,B136,B140,B143,B146,B149,B158)</f>
        <v>332</v>
      </c>
      <c r="C109" s="17">
        <f t="shared" si="39"/>
        <v>349</v>
      </c>
      <c r="D109" s="17">
        <f t="shared" si="39"/>
        <v>681</v>
      </c>
      <c r="E109" s="17">
        <f t="shared" si="39"/>
        <v>644</v>
      </c>
      <c r="F109" s="17">
        <f t="shared" si="39"/>
        <v>719</v>
      </c>
      <c r="G109" s="17">
        <f t="shared" si="39"/>
        <v>1363</v>
      </c>
      <c r="H109" s="17">
        <f t="shared" si="39"/>
        <v>2044</v>
      </c>
    </row>
    <row r="110" spans="1:8" ht="15" customHeight="1" x14ac:dyDescent="0.2">
      <c r="A110" s="19" t="s">
        <v>49</v>
      </c>
      <c r="B110" s="24">
        <v>7</v>
      </c>
      <c r="C110" s="24">
        <v>5</v>
      </c>
      <c r="D110" s="24">
        <v>12</v>
      </c>
      <c r="E110" s="24">
        <v>10</v>
      </c>
      <c r="F110" s="24">
        <v>5</v>
      </c>
      <c r="G110" s="24">
        <v>15</v>
      </c>
      <c r="H110" s="11">
        <v>27</v>
      </c>
    </row>
    <row r="111" spans="1:8" ht="15" customHeight="1" x14ac:dyDescent="0.2">
      <c r="A111" s="21" t="s">
        <v>48</v>
      </c>
      <c r="B111" s="12">
        <v>48</v>
      </c>
      <c r="C111" s="12">
        <v>64</v>
      </c>
      <c r="D111" s="12">
        <v>112</v>
      </c>
      <c r="E111" s="12">
        <v>54</v>
      </c>
      <c r="F111" s="12">
        <v>81</v>
      </c>
      <c r="G111" s="12">
        <v>135</v>
      </c>
      <c r="H111" s="1">
        <v>247</v>
      </c>
    </row>
    <row r="112" spans="1:8" ht="15" customHeight="1" x14ac:dyDescent="0.2">
      <c r="A112" s="25" t="s">
        <v>47</v>
      </c>
      <c r="B112" s="17">
        <f t="shared" ref="B112:G112" si="40">SUM(B113:B114)</f>
        <v>33</v>
      </c>
      <c r="C112" s="17">
        <f t="shared" si="40"/>
        <v>40</v>
      </c>
      <c r="D112" s="17">
        <f t="shared" si="40"/>
        <v>73</v>
      </c>
      <c r="E112" s="17">
        <f t="shared" si="40"/>
        <v>52</v>
      </c>
      <c r="F112" s="17">
        <f t="shared" si="40"/>
        <v>53</v>
      </c>
      <c r="G112" s="17">
        <f t="shared" si="40"/>
        <v>105</v>
      </c>
      <c r="H112" s="24">
        <f>SUM(G112,D112)</f>
        <v>178</v>
      </c>
    </row>
    <row r="113" spans="1:8" ht="15" customHeight="1" x14ac:dyDescent="0.2">
      <c r="A113" s="15" t="s">
        <v>46</v>
      </c>
      <c r="B113" s="23">
        <v>30</v>
      </c>
      <c r="C113" s="23">
        <v>37</v>
      </c>
      <c r="D113" s="23">
        <v>67</v>
      </c>
      <c r="E113" s="23">
        <v>40</v>
      </c>
      <c r="F113" s="23">
        <v>40</v>
      </c>
      <c r="G113" s="12">
        <v>80</v>
      </c>
      <c r="H113" s="1">
        <v>147</v>
      </c>
    </row>
    <row r="114" spans="1:8" ht="15" customHeight="1" x14ac:dyDescent="0.2">
      <c r="A114" s="15" t="s">
        <v>45</v>
      </c>
      <c r="B114" s="12">
        <v>3</v>
      </c>
      <c r="C114" s="12">
        <v>3</v>
      </c>
      <c r="D114" s="12">
        <v>6</v>
      </c>
      <c r="E114" s="12">
        <v>12</v>
      </c>
      <c r="F114" s="12">
        <v>13</v>
      </c>
      <c r="G114" s="12">
        <v>25</v>
      </c>
      <c r="H114" s="1">
        <v>31</v>
      </c>
    </row>
    <row r="115" spans="1:8" ht="15" customHeight="1" x14ac:dyDescent="0.2">
      <c r="A115" s="25" t="s">
        <v>44</v>
      </c>
      <c r="B115" s="17">
        <f t="shared" ref="B115:G115" si="41">SUM(B116:B117)</f>
        <v>6</v>
      </c>
      <c r="C115" s="17">
        <f t="shared" si="41"/>
        <v>5</v>
      </c>
      <c r="D115" s="17">
        <f t="shared" si="41"/>
        <v>11</v>
      </c>
      <c r="E115" s="17">
        <f t="shared" si="41"/>
        <v>15</v>
      </c>
      <c r="F115" s="17">
        <f t="shared" si="41"/>
        <v>39</v>
      </c>
      <c r="G115" s="17">
        <f t="shared" si="41"/>
        <v>54</v>
      </c>
      <c r="H115" s="24">
        <f>SUM(G115,D115)</f>
        <v>65</v>
      </c>
    </row>
    <row r="116" spans="1:8" ht="15" customHeight="1" x14ac:dyDescent="0.2">
      <c r="A116" s="15" t="s">
        <v>43</v>
      </c>
      <c r="B116" s="23">
        <v>3</v>
      </c>
      <c r="C116" s="23">
        <v>0</v>
      </c>
      <c r="D116" s="23">
        <v>3</v>
      </c>
      <c r="E116" s="23">
        <v>3</v>
      </c>
      <c r="F116" s="23">
        <v>15</v>
      </c>
      <c r="G116" s="12">
        <v>18</v>
      </c>
      <c r="H116" s="1">
        <v>21</v>
      </c>
    </row>
    <row r="117" spans="1:8" ht="15" customHeight="1" x14ac:dyDescent="0.2">
      <c r="A117" s="15" t="s">
        <v>42</v>
      </c>
      <c r="B117" s="12">
        <v>3</v>
      </c>
      <c r="C117" s="12">
        <v>5</v>
      </c>
      <c r="D117" s="12">
        <v>8</v>
      </c>
      <c r="E117" s="12">
        <v>12</v>
      </c>
      <c r="F117" s="12">
        <v>24</v>
      </c>
      <c r="G117" s="12">
        <v>36</v>
      </c>
      <c r="H117" s="1">
        <v>44</v>
      </c>
    </row>
    <row r="118" spans="1:8" ht="15" customHeight="1" x14ac:dyDescent="0.2">
      <c r="A118" s="25" t="s">
        <v>41</v>
      </c>
      <c r="B118" s="17">
        <f t="shared" ref="B118:G118" si="42">SUM(B119:B120)</f>
        <v>6</v>
      </c>
      <c r="C118" s="17">
        <f t="shared" si="42"/>
        <v>3</v>
      </c>
      <c r="D118" s="17">
        <f t="shared" si="42"/>
        <v>9</v>
      </c>
      <c r="E118" s="17">
        <f t="shared" si="42"/>
        <v>21</v>
      </c>
      <c r="F118" s="17">
        <f t="shared" si="42"/>
        <v>12</v>
      </c>
      <c r="G118" s="17">
        <f t="shared" si="42"/>
        <v>33</v>
      </c>
      <c r="H118" s="24">
        <f>SUM(G118,D118)</f>
        <v>42</v>
      </c>
    </row>
    <row r="119" spans="1:8" ht="15" customHeight="1" x14ac:dyDescent="0.2">
      <c r="A119" s="15" t="s">
        <v>40</v>
      </c>
      <c r="B119" s="12">
        <v>2</v>
      </c>
      <c r="C119" s="12">
        <v>2</v>
      </c>
      <c r="D119" s="12">
        <v>4</v>
      </c>
      <c r="E119" s="12">
        <v>4</v>
      </c>
      <c r="F119" s="12">
        <v>2</v>
      </c>
      <c r="G119" s="12">
        <v>6</v>
      </c>
      <c r="H119" s="1">
        <v>10</v>
      </c>
    </row>
    <row r="120" spans="1:8" ht="15" customHeight="1" x14ac:dyDescent="0.2">
      <c r="A120" s="15" t="s">
        <v>39</v>
      </c>
      <c r="B120" s="23">
        <v>4</v>
      </c>
      <c r="C120" s="23">
        <v>1</v>
      </c>
      <c r="D120" s="23">
        <v>5</v>
      </c>
      <c r="E120" s="23">
        <v>17</v>
      </c>
      <c r="F120" s="23">
        <v>10</v>
      </c>
      <c r="G120" s="12">
        <v>27</v>
      </c>
      <c r="H120" s="1">
        <v>32</v>
      </c>
    </row>
    <row r="121" spans="1:8" ht="15" customHeight="1" x14ac:dyDescent="0.2">
      <c r="A121" s="26" t="s">
        <v>130</v>
      </c>
      <c r="B121" s="17">
        <f t="shared" ref="B121:G121" si="43">SUM(B122:B123)</f>
        <v>28</v>
      </c>
      <c r="C121" s="17">
        <f t="shared" si="43"/>
        <v>19</v>
      </c>
      <c r="D121" s="17">
        <f t="shared" si="43"/>
        <v>47</v>
      </c>
      <c r="E121" s="17">
        <f t="shared" si="43"/>
        <v>77</v>
      </c>
      <c r="F121" s="17">
        <f t="shared" si="43"/>
        <v>28</v>
      </c>
      <c r="G121" s="17">
        <f t="shared" si="43"/>
        <v>105</v>
      </c>
      <c r="H121" s="24">
        <f>SUM(G121,D121)</f>
        <v>152</v>
      </c>
    </row>
    <row r="122" spans="1:8" ht="15" customHeight="1" x14ac:dyDescent="0.2">
      <c r="A122" s="15" t="s">
        <v>38</v>
      </c>
      <c r="B122" s="12">
        <v>16</v>
      </c>
      <c r="C122" s="12">
        <v>7</v>
      </c>
      <c r="D122" s="12">
        <v>23</v>
      </c>
      <c r="E122" s="12">
        <v>17</v>
      </c>
      <c r="F122" s="12">
        <v>6</v>
      </c>
      <c r="G122" s="12">
        <v>23</v>
      </c>
      <c r="H122" s="12">
        <f>D122+G122</f>
        <v>46</v>
      </c>
    </row>
    <row r="123" spans="1:8" ht="15" customHeight="1" x14ac:dyDescent="0.2">
      <c r="A123" s="15" t="s">
        <v>37</v>
      </c>
      <c r="B123" s="12">
        <v>12</v>
      </c>
      <c r="C123" s="12">
        <v>12</v>
      </c>
      <c r="D123" s="12">
        <v>24</v>
      </c>
      <c r="E123" s="12">
        <v>60</v>
      </c>
      <c r="F123" s="12">
        <v>22</v>
      </c>
      <c r="G123" s="12">
        <v>82</v>
      </c>
      <c r="H123" s="12">
        <f>D123+G123</f>
        <v>106</v>
      </c>
    </row>
    <row r="124" spans="1:8" ht="15" customHeight="1" x14ac:dyDescent="0.2">
      <c r="A124" s="25" t="s">
        <v>36</v>
      </c>
      <c r="B124" s="17">
        <f t="shared" ref="B124:G124" si="44">SUM(B125:B126)</f>
        <v>27</v>
      </c>
      <c r="C124" s="17">
        <f t="shared" si="44"/>
        <v>19</v>
      </c>
      <c r="D124" s="17">
        <f t="shared" si="44"/>
        <v>46</v>
      </c>
      <c r="E124" s="17">
        <f t="shared" si="44"/>
        <v>56</v>
      </c>
      <c r="F124" s="17">
        <f t="shared" si="44"/>
        <v>27</v>
      </c>
      <c r="G124" s="17">
        <f t="shared" si="44"/>
        <v>83</v>
      </c>
      <c r="H124" s="24">
        <f>SUM(G124,D124)</f>
        <v>129</v>
      </c>
    </row>
    <row r="125" spans="1:8" ht="15" customHeight="1" x14ac:dyDescent="0.2">
      <c r="A125" s="15" t="s">
        <v>35</v>
      </c>
      <c r="B125" s="12">
        <v>12</v>
      </c>
      <c r="C125" s="12">
        <v>10</v>
      </c>
      <c r="D125" s="12">
        <v>22</v>
      </c>
      <c r="E125" s="12">
        <v>20</v>
      </c>
      <c r="F125" s="12">
        <v>12</v>
      </c>
      <c r="G125" s="12">
        <v>32</v>
      </c>
      <c r="H125" s="12">
        <f>D125+G125</f>
        <v>54</v>
      </c>
    </row>
    <row r="126" spans="1:8" ht="15" customHeight="1" x14ac:dyDescent="0.2">
      <c r="A126" s="15" t="s">
        <v>34</v>
      </c>
      <c r="B126" s="12">
        <v>15</v>
      </c>
      <c r="C126" s="12">
        <v>9</v>
      </c>
      <c r="D126" s="12">
        <v>24</v>
      </c>
      <c r="E126" s="12">
        <v>36</v>
      </c>
      <c r="F126" s="12">
        <v>15</v>
      </c>
      <c r="G126" s="12">
        <v>51</v>
      </c>
      <c r="H126" s="12">
        <f>D126+G126</f>
        <v>75</v>
      </c>
    </row>
    <row r="127" spans="1:8" ht="15" customHeight="1" x14ac:dyDescent="0.2">
      <c r="A127" s="25" t="s">
        <v>129</v>
      </c>
      <c r="B127" s="17">
        <f t="shared" ref="B127:G127" si="45">SUM(B128:B129)</f>
        <v>15</v>
      </c>
      <c r="C127" s="17">
        <f t="shared" si="45"/>
        <v>12</v>
      </c>
      <c r="D127" s="17">
        <f t="shared" si="45"/>
        <v>27</v>
      </c>
      <c r="E127" s="17">
        <f t="shared" si="45"/>
        <v>39</v>
      </c>
      <c r="F127" s="17">
        <f t="shared" si="45"/>
        <v>37</v>
      </c>
      <c r="G127" s="17">
        <f t="shared" si="45"/>
        <v>76</v>
      </c>
      <c r="H127" s="24">
        <f>SUM(G127,D127)</f>
        <v>103</v>
      </c>
    </row>
    <row r="128" spans="1:8" ht="15" customHeight="1" x14ac:dyDescent="0.2">
      <c r="A128" s="15" t="s">
        <v>33</v>
      </c>
      <c r="B128" s="23">
        <v>6</v>
      </c>
      <c r="C128" s="23">
        <v>8</v>
      </c>
      <c r="D128" s="23">
        <v>14</v>
      </c>
      <c r="E128" s="23">
        <v>11</v>
      </c>
      <c r="F128" s="23">
        <v>10</v>
      </c>
      <c r="G128" s="23">
        <v>21</v>
      </c>
      <c r="H128" s="1">
        <v>35</v>
      </c>
    </row>
    <row r="129" spans="1:8" ht="15" customHeight="1" x14ac:dyDescent="0.2">
      <c r="A129" s="15" t="s">
        <v>32</v>
      </c>
      <c r="B129" s="23">
        <v>9</v>
      </c>
      <c r="C129" s="12">
        <v>4</v>
      </c>
      <c r="D129" s="23">
        <v>13</v>
      </c>
      <c r="E129" s="23">
        <v>28</v>
      </c>
      <c r="F129" s="12">
        <v>27</v>
      </c>
      <c r="G129" s="12">
        <v>55</v>
      </c>
      <c r="H129" s="1">
        <v>68</v>
      </c>
    </row>
    <row r="130" spans="1:8" ht="15" customHeight="1" x14ac:dyDescent="0.2">
      <c r="A130" s="25" t="s">
        <v>153</v>
      </c>
      <c r="B130" s="17">
        <f t="shared" ref="B130:G130" si="46">SUM(B131:B132)</f>
        <v>20</v>
      </c>
      <c r="C130" s="17">
        <f t="shared" si="46"/>
        <v>20</v>
      </c>
      <c r="D130" s="17">
        <f t="shared" si="46"/>
        <v>40</v>
      </c>
      <c r="E130" s="17">
        <f t="shared" si="46"/>
        <v>75</v>
      </c>
      <c r="F130" s="17">
        <f t="shared" si="46"/>
        <v>111</v>
      </c>
      <c r="G130" s="17">
        <f t="shared" si="46"/>
        <v>186</v>
      </c>
      <c r="H130" s="24">
        <f>SUM(G130,D130)</f>
        <v>226</v>
      </c>
    </row>
    <row r="131" spans="1:8" ht="15" customHeight="1" x14ac:dyDescent="0.2">
      <c r="A131" s="15" t="s">
        <v>31</v>
      </c>
      <c r="B131" s="12">
        <v>11</v>
      </c>
      <c r="C131" s="12">
        <v>12</v>
      </c>
      <c r="D131" s="12">
        <v>23</v>
      </c>
      <c r="E131" s="12">
        <v>34</v>
      </c>
      <c r="F131" s="12">
        <v>53</v>
      </c>
      <c r="G131" s="12">
        <v>87</v>
      </c>
      <c r="H131" s="1">
        <v>110</v>
      </c>
    </row>
    <row r="132" spans="1:8" ht="15" customHeight="1" x14ac:dyDescent="0.2">
      <c r="A132" s="15" t="s">
        <v>30</v>
      </c>
      <c r="B132" s="23">
        <v>9</v>
      </c>
      <c r="C132" s="23">
        <v>8</v>
      </c>
      <c r="D132" s="23">
        <v>17</v>
      </c>
      <c r="E132" s="23">
        <v>41</v>
      </c>
      <c r="F132" s="23">
        <v>58</v>
      </c>
      <c r="G132" s="12">
        <v>99</v>
      </c>
      <c r="H132" s="1">
        <v>116</v>
      </c>
    </row>
    <row r="133" spans="1:8" ht="15" customHeight="1" x14ac:dyDescent="0.2">
      <c r="A133" s="25" t="s">
        <v>29</v>
      </c>
      <c r="B133" s="17">
        <f t="shared" ref="B133:G133" si="47">SUM(B134:B135)</f>
        <v>8</v>
      </c>
      <c r="C133" s="17">
        <f t="shared" si="47"/>
        <v>4</v>
      </c>
      <c r="D133" s="17">
        <f t="shared" si="47"/>
        <v>12</v>
      </c>
      <c r="E133" s="17">
        <f t="shared" si="47"/>
        <v>37</v>
      </c>
      <c r="F133" s="17">
        <f t="shared" si="47"/>
        <v>23</v>
      </c>
      <c r="G133" s="17">
        <f t="shared" si="47"/>
        <v>60</v>
      </c>
      <c r="H133" s="24">
        <f>SUM(G133,D133)</f>
        <v>72</v>
      </c>
    </row>
    <row r="134" spans="1:8" ht="15" customHeight="1" x14ac:dyDescent="0.2">
      <c r="A134" s="15" t="s">
        <v>28</v>
      </c>
      <c r="B134" s="12">
        <v>0</v>
      </c>
      <c r="C134" s="12">
        <v>0</v>
      </c>
      <c r="D134" s="12">
        <v>0</v>
      </c>
      <c r="E134" s="12">
        <v>18</v>
      </c>
      <c r="F134" s="12">
        <v>11</v>
      </c>
      <c r="G134" s="12">
        <v>29</v>
      </c>
      <c r="H134" s="1">
        <v>29</v>
      </c>
    </row>
    <row r="135" spans="1:8" ht="15" customHeight="1" x14ac:dyDescent="0.2">
      <c r="A135" s="15" t="s">
        <v>27</v>
      </c>
      <c r="B135" s="23">
        <v>8</v>
      </c>
      <c r="C135" s="23">
        <v>4</v>
      </c>
      <c r="D135" s="23">
        <v>12</v>
      </c>
      <c r="E135" s="23">
        <v>19</v>
      </c>
      <c r="F135" s="23">
        <v>12</v>
      </c>
      <c r="G135" s="23">
        <v>31</v>
      </c>
      <c r="H135" s="1">
        <v>43</v>
      </c>
    </row>
    <row r="136" spans="1:8" ht="15" customHeight="1" x14ac:dyDescent="0.2">
      <c r="A136" s="25" t="s">
        <v>128</v>
      </c>
      <c r="B136" s="17">
        <f t="shared" ref="B136:G136" si="48">SUM(B137:B139)</f>
        <v>13</v>
      </c>
      <c r="C136" s="17">
        <f t="shared" si="48"/>
        <v>13</v>
      </c>
      <c r="D136" s="17">
        <f t="shared" si="48"/>
        <v>26</v>
      </c>
      <c r="E136" s="17">
        <f t="shared" si="48"/>
        <v>9</v>
      </c>
      <c r="F136" s="17">
        <f t="shared" si="48"/>
        <v>28</v>
      </c>
      <c r="G136" s="17">
        <f t="shared" si="48"/>
        <v>37</v>
      </c>
      <c r="H136" s="24">
        <f>SUM(G136,D136)</f>
        <v>63</v>
      </c>
    </row>
    <row r="137" spans="1:8" ht="15" customHeight="1" x14ac:dyDescent="0.2">
      <c r="A137" s="15" t="s">
        <v>26</v>
      </c>
      <c r="B137" s="12">
        <v>5</v>
      </c>
      <c r="C137" s="12">
        <v>5</v>
      </c>
      <c r="D137" s="12">
        <v>10</v>
      </c>
      <c r="E137" s="12">
        <v>1</v>
      </c>
      <c r="F137" s="12">
        <v>10</v>
      </c>
      <c r="G137" s="12">
        <v>11</v>
      </c>
      <c r="H137" s="1">
        <v>21</v>
      </c>
    </row>
    <row r="138" spans="1:8" ht="15" customHeight="1" x14ac:dyDescent="0.2">
      <c r="A138" s="15" t="s">
        <v>25</v>
      </c>
      <c r="B138" s="23">
        <v>5</v>
      </c>
      <c r="C138" s="23">
        <v>7</v>
      </c>
      <c r="D138" s="23">
        <v>12</v>
      </c>
      <c r="E138" s="23">
        <v>1</v>
      </c>
      <c r="F138" s="23">
        <v>7</v>
      </c>
      <c r="G138" s="12">
        <v>8</v>
      </c>
      <c r="H138" s="1">
        <v>20</v>
      </c>
    </row>
    <row r="139" spans="1:8" ht="15" customHeight="1" x14ac:dyDescent="0.2">
      <c r="A139" s="15" t="s">
        <v>24</v>
      </c>
      <c r="B139" s="12">
        <v>3</v>
      </c>
      <c r="C139" s="12">
        <v>1</v>
      </c>
      <c r="D139" s="12">
        <v>4</v>
      </c>
      <c r="E139" s="12">
        <v>7</v>
      </c>
      <c r="F139" s="12">
        <v>11</v>
      </c>
      <c r="G139" s="12">
        <v>18</v>
      </c>
      <c r="H139" s="1">
        <v>22</v>
      </c>
    </row>
    <row r="140" spans="1:8" ht="15" customHeight="1" x14ac:dyDescent="0.2">
      <c r="A140" s="25" t="s">
        <v>23</v>
      </c>
      <c r="B140" s="24">
        <f t="shared" ref="B140:G140" si="49">SUM(B141:B142)</f>
        <v>22</v>
      </c>
      <c r="C140" s="24">
        <f t="shared" si="49"/>
        <v>8</v>
      </c>
      <c r="D140" s="24">
        <f t="shared" si="49"/>
        <v>30</v>
      </c>
      <c r="E140" s="24">
        <f t="shared" si="49"/>
        <v>47</v>
      </c>
      <c r="F140" s="24">
        <f t="shared" si="49"/>
        <v>24</v>
      </c>
      <c r="G140" s="24">
        <f t="shared" si="49"/>
        <v>71</v>
      </c>
      <c r="H140" s="24">
        <f>SUM(G140,D140)</f>
        <v>101</v>
      </c>
    </row>
    <row r="141" spans="1:8" ht="15" customHeight="1" x14ac:dyDescent="0.2">
      <c r="A141" s="14" t="s">
        <v>127</v>
      </c>
      <c r="B141" s="12">
        <v>14</v>
      </c>
      <c r="C141" s="12">
        <v>4</v>
      </c>
      <c r="D141" s="12">
        <v>18</v>
      </c>
      <c r="E141" s="12">
        <v>16</v>
      </c>
      <c r="F141" s="12">
        <v>11</v>
      </c>
      <c r="G141" s="12">
        <v>27</v>
      </c>
      <c r="H141" s="1">
        <v>45</v>
      </c>
    </row>
    <row r="142" spans="1:8" ht="15" customHeight="1" x14ac:dyDescent="0.2">
      <c r="A142" s="14" t="s">
        <v>22</v>
      </c>
      <c r="B142" s="12">
        <v>8</v>
      </c>
      <c r="C142" s="12">
        <v>4</v>
      </c>
      <c r="D142" s="12">
        <v>12</v>
      </c>
      <c r="E142" s="12">
        <v>31</v>
      </c>
      <c r="F142" s="12">
        <v>13</v>
      </c>
      <c r="G142" s="12">
        <v>44</v>
      </c>
      <c r="H142" s="1">
        <v>56</v>
      </c>
    </row>
    <row r="143" spans="1:8" ht="15" customHeight="1" x14ac:dyDescent="0.2">
      <c r="A143" s="26" t="s">
        <v>126</v>
      </c>
      <c r="B143" s="17">
        <f t="shared" ref="B143:G143" si="50">SUM(B144:B145)</f>
        <v>18</v>
      </c>
      <c r="C143" s="17">
        <f t="shared" si="50"/>
        <v>22</v>
      </c>
      <c r="D143" s="17">
        <f t="shared" si="50"/>
        <v>40</v>
      </c>
      <c r="E143" s="17">
        <f t="shared" si="50"/>
        <v>55</v>
      </c>
      <c r="F143" s="17">
        <f t="shared" si="50"/>
        <v>112</v>
      </c>
      <c r="G143" s="17">
        <f t="shared" si="50"/>
        <v>167</v>
      </c>
      <c r="H143" s="24">
        <f>SUM(G143,D143)</f>
        <v>207</v>
      </c>
    </row>
    <row r="144" spans="1:8" ht="15" customHeight="1" x14ac:dyDescent="0.2">
      <c r="A144" s="15" t="s">
        <v>21</v>
      </c>
      <c r="B144" s="12">
        <v>10</v>
      </c>
      <c r="C144" s="12">
        <v>15</v>
      </c>
      <c r="D144" s="12">
        <v>25</v>
      </c>
      <c r="E144" s="12">
        <v>23</v>
      </c>
      <c r="F144" s="12">
        <v>48</v>
      </c>
      <c r="G144" s="12">
        <v>71</v>
      </c>
      <c r="H144" s="12">
        <v>96</v>
      </c>
    </row>
    <row r="145" spans="1:8" ht="15" customHeight="1" x14ac:dyDescent="0.2">
      <c r="A145" s="15" t="s">
        <v>20</v>
      </c>
      <c r="B145" s="12">
        <v>8</v>
      </c>
      <c r="C145" s="12">
        <v>7</v>
      </c>
      <c r="D145" s="12">
        <v>15</v>
      </c>
      <c r="E145" s="12">
        <v>32</v>
      </c>
      <c r="F145" s="12">
        <v>64</v>
      </c>
      <c r="G145" s="12">
        <v>96</v>
      </c>
      <c r="H145" s="12">
        <v>111</v>
      </c>
    </row>
    <row r="146" spans="1:8" ht="15" customHeight="1" x14ac:dyDescent="0.2">
      <c r="A146" s="25" t="s">
        <v>19</v>
      </c>
      <c r="B146" s="17">
        <f t="shared" ref="B146:G146" si="51">SUM(B147:B148)</f>
        <v>24</v>
      </c>
      <c r="C146" s="17">
        <f t="shared" si="51"/>
        <v>24</v>
      </c>
      <c r="D146" s="17">
        <f t="shared" si="51"/>
        <v>48</v>
      </c>
      <c r="E146" s="17">
        <f t="shared" si="51"/>
        <v>35</v>
      </c>
      <c r="F146" s="17">
        <f t="shared" si="51"/>
        <v>29</v>
      </c>
      <c r="G146" s="17">
        <f t="shared" si="51"/>
        <v>64</v>
      </c>
      <c r="H146" s="24">
        <f>SUM(G146,D146)</f>
        <v>112</v>
      </c>
    </row>
    <row r="147" spans="1:8" ht="15" customHeight="1" x14ac:dyDescent="0.2">
      <c r="A147" s="15" t="s">
        <v>18</v>
      </c>
      <c r="B147" s="12">
        <v>19</v>
      </c>
      <c r="C147" s="12">
        <v>22</v>
      </c>
      <c r="D147" s="12">
        <v>41</v>
      </c>
      <c r="E147" s="12">
        <v>19</v>
      </c>
      <c r="F147" s="12">
        <v>16</v>
      </c>
      <c r="G147" s="12">
        <v>35</v>
      </c>
      <c r="H147" s="1">
        <v>76</v>
      </c>
    </row>
    <row r="148" spans="1:8" ht="15" customHeight="1" x14ac:dyDescent="0.2">
      <c r="A148" s="15" t="s">
        <v>17</v>
      </c>
      <c r="B148" s="12">
        <v>5</v>
      </c>
      <c r="C148" s="12">
        <v>2</v>
      </c>
      <c r="D148" s="12">
        <v>7</v>
      </c>
      <c r="E148" s="12">
        <v>16</v>
      </c>
      <c r="F148" s="12">
        <v>13</v>
      </c>
      <c r="G148" s="12">
        <v>29</v>
      </c>
      <c r="H148" s="1">
        <v>36</v>
      </c>
    </row>
    <row r="149" spans="1:8" ht="15" customHeight="1" x14ac:dyDescent="0.2">
      <c r="A149" s="25" t="s">
        <v>16</v>
      </c>
      <c r="B149" s="17">
        <f t="shared" ref="B149:G149" si="52">SUM(B150:B154)</f>
        <v>50</v>
      </c>
      <c r="C149" s="17">
        <f t="shared" si="52"/>
        <v>68</v>
      </c>
      <c r="D149" s="17">
        <f t="shared" si="52"/>
        <v>118</v>
      </c>
      <c r="E149" s="17">
        <f t="shared" si="52"/>
        <v>62</v>
      </c>
      <c r="F149" s="17">
        <f t="shared" si="52"/>
        <v>110</v>
      </c>
      <c r="G149" s="17">
        <f t="shared" si="52"/>
        <v>172</v>
      </c>
      <c r="H149" s="24">
        <f>SUM(G149,D149)</f>
        <v>290</v>
      </c>
    </row>
    <row r="150" spans="1:8" ht="15" customHeight="1" x14ac:dyDescent="0.2">
      <c r="A150" s="15" t="s">
        <v>15</v>
      </c>
      <c r="B150" s="12">
        <v>20</v>
      </c>
      <c r="C150" s="12">
        <v>23</v>
      </c>
      <c r="D150" s="12">
        <v>43</v>
      </c>
      <c r="E150" s="12">
        <v>22</v>
      </c>
      <c r="F150" s="12">
        <v>22</v>
      </c>
      <c r="G150" s="12">
        <v>44</v>
      </c>
      <c r="H150" s="1">
        <v>87</v>
      </c>
    </row>
    <row r="151" spans="1:8" ht="15" customHeight="1" x14ac:dyDescent="0.2">
      <c r="A151" s="15" t="s">
        <v>14</v>
      </c>
      <c r="B151" s="12">
        <v>2</v>
      </c>
      <c r="C151" s="12">
        <v>3</v>
      </c>
      <c r="D151" s="12">
        <v>5</v>
      </c>
      <c r="E151" s="12">
        <v>2</v>
      </c>
      <c r="F151" s="12">
        <v>6</v>
      </c>
      <c r="G151" s="12">
        <v>8</v>
      </c>
      <c r="H151" s="1">
        <v>13</v>
      </c>
    </row>
    <row r="152" spans="1:8" ht="15" customHeight="1" x14ac:dyDescent="0.2">
      <c r="A152" s="15" t="s">
        <v>13</v>
      </c>
      <c r="B152" s="23">
        <v>7</v>
      </c>
      <c r="C152" s="23">
        <v>14</v>
      </c>
      <c r="D152" s="23">
        <v>21</v>
      </c>
      <c r="E152" s="23">
        <v>8</v>
      </c>
      <c r="F152" s="23">
        <v>21</v>
      </c>
      <c r="G152" s="12">
        <v>29</v>
      </c>
      <c r="H152" s="1">
        <v>50</v>
      </c>
    </row>
    <row r="153" spans="1:8" ht="15" customHeight="1" x14ac:dyDescent="0.2">
      <c r="A153" s="14" t="s">
        <v>12</v>
      </c>
      <c r="B153" s="12">
        <v>3</v>
      </c>
      <c r="C153" s="12">
        <v>12</v>
      </c>
      <c r="D153" s="12">
        <v>15</v>
      </c>
      <c r="E153" s="12">
        <v>1</v>
      </c>
      <c r="F153" s="12">
        <v>15</v>
      </c>
      <c r="G153" s="12">
        <v>16</v>
      </c>
      <c r="H153" s="1">
        <v>31</v>
      </c>
    </row>
    <row r="154" spans="1:8" x14ac:dyDescent="0.2">
      <c r="A154" s="14" t="s">
        <v>11</v>
      </c>
      <c r="B154" s="12">
        <v>18</v>
      </c>
      <c r="C154" s="12">
        <v>16</v>
      </c>
      <c r="D154" s="12">
        <v>34</v>
      </c>
      <c r="E154" s="12">
        <v>29</v>
      </c>
      <c r="F154" s="12">
        <v>46</v>
      </c>
      <c r="G154" s="12">
        <v>75</v>
      </c>
      <c r="H154" s="1">
        <v>109</v>
      </c>
    </row>
    <row r="155" spans="1:8" hidden="1" x14ac:dyDescent="0.2">
      <c r="A155" s="13" t="s">
        <v>124</v>
      </c>
      <c r="B155" s="12">
        <f t="shared" ref="B155:H155" si="53">SUM(B110,B111,B113,B116,B119,B122,B125,B128,B131,B134,B137:B138,B141,B144,B147,B150:B153)</f>
        <v>220</v>
      </c>
      <c r="C155" s="12">
        <f t="shared" si="53"/>
        <v>250</v>
      </c>
      <c r="D155" s="12">
        <f t="shared" si="53"/>
        <v>470</v>
      </c>
      <c r="E155" s="12">
        <f t="shared" si="53"/>
        <v>304</v>
      </c>
      <c r="F155" s="12">
        <f t="shared" si="53"/>
        <v>391</v>
      </c>
      <c r="G155" s="12">
        <f t="shared" si="53"/>
        <v>695</v>
      </c>
      <c r="H155" s="12">
        <f t="shared" si="53"/>
        <v>1165</v>
      </c>
    </row>
    <row r="156" spans="1:8" hidden="1" x14ac:dyDescent="0.2">
      <c r="A156" s="13" t="s">
        <v>123</v>
      </c>
      <c r="B156" s="12">
        <f t="shared" ref="B156:H156" si="54">SUM(B114,B117,B120,B123,B126,B129,B132,B135,B139,B142,B145,B148,B154)</f>
        <v>105</v>
      </c>
      <c r="C156" s="12">
        <f t="shared" si="54"/>
        <v>76</v>
      </c>
      <c r="D156" s="12">
        <f t="shared" si="54"/>
        <v>181</v>
      </c>
      <c r="E156" s="12">
        <f t="shared" si="54"/>
        <v>340</v>
      </c>
      <c r="F156" s="12">
        <f t="shared" si="54"/>
        <v>328</v>
      </c>
      <c r="G156" s="12">
        <f t="shared" si="54"/>
        <v>668</v>
      </c>
      <c r="H156" s="12">
        <f t="shared" si="54"/>
        <v>849</v>
      </c>
    </row>
    <row r="157" spans="1:8" hidden="1" x14ac:dyDescent="0.2">
      <c r="A157" s="13" t="s">
        <v>122</v>
      </c>
      <c r="B157" s="12">
        <f t="shared" ref="B157:H157" si="55">SUM(B155:B156)</f>
        <v>325</v>
      </c>
      <c r="C157" s="12">
        <f t="shared" si="55"/>
        <v>326</v>
      </c>
      <c r="D157" s="12">
        <f t="shared" si="55"/>
        <v>651</v>
      </c>
      <c r="E157" s="12">
        <f t="shared" si="55"/>
        <v>644</v>
      </c>
      <c r="F157" s="12">
        <f t="shared" si="55"/>
        <v>719</v>
      </c>
      <c r="G157" s="12">
        <f t="shared" si="55"/>
        <v>1363</v>
      </c>
      <c r="H157" s="12">
        <f t="shared" si="55"/>
        <v>2014</v>
      </c>
    </row>
    <row r="158" spans="1:8" ht="15" customHeight="1" x14ac:dyDescent="0.2">
      <c r="A158" s="25" t="s">
        <v>152</v>
      </c>
      <c r="B158" s="24">
        <f t="shared" ref="B158:H158" si="56">B159</f>
        <v>7</v>
      </c>
      <c r="C158" s="24">
        <f t="shared" si="56"/>
        <v>23</v>
      </c>
      <c r="D158" s="24">
        <f t="shared" si="56"/>
        <v>30</v>
      </c>
      <c r="E158" s="24">
        <f t="shared" si="56"/>
        <v>0</v>
      </c>
      <c r="F158" s="24">
        <f t="shared" si="56"/>
        <v>0</v>
      </c>
      <c r="G158" s="24">
        <f t="shared" si="56"/>
        <v>0</v>
      </c>
      <c r="H158" s="24">
        <f t="shared" si="56"/>
        <v>30</v>
      </c>
    </row>
    <row r="159" spans="1:8" ht="15" customHeight="1" x14ac:dyDescent="0.2">
      <c r="A159" s="14" t="s">
        <v>125</v>
      </c>
      <c r="B159" s="23">
        <v>7</v>
      </c>
      <c r="C159" s="23">
        <v>23</v>
      </c>
      <c r="D159" s="23">
        <v>30</v>
      </c>
      <c r="E159" s="23">
        <v>0</v>
      </c>
      <c r="F159" s="23">
        <v>0</v>
      </c>
      <c r="G159" s="12">
        <v>0</v>
      </c>
      <c r="H159" s="1">
        <v>30</v>
      </c>
    </row>
    <row r="160" spans="1:8" hidden="1" x14ac:dyDescent="0.2">
      <c r="A160" s="13" t="s">
        <v>124</v>
      </c>
      <c r="B160" s="23">
        <f t="shared" ref="B160:H160" si="57">SUM(B110,B111,B113,B116,B119,B122,B125,B128,B131,B134,B137,B138,B141,B144,B147,B150:B153,B159)</f>
        <v>227</v>
      </c>
      <c r="C160" s="23">
        <f t="shared" si="57"/>
        <v>273</v>
      </c>
      <c r="D160" s="23">
        <f t="shared" si="57"/>
        <v>500</v>
      </c>
      <c r="E160" s="23">
        <f t="shared" si="57"/>
        <v>304</v>
      </c>
      <c r="F160" s="23">
        <f t="shared" si="57"/>
        <v>391</v>
      </c>
      <c r="G160" s="23">
        <f t="shared" si="57"/>
        <v>695</v>
      </c>
      <c r="H160" s="23">
        <f t="shared" si="57"/>
        <v>1195</v>
      </c>
    </row>
    <row r="161" spans="1:8" hidden="1" x14ac:dyDescent="0.2">
      <c r="A161" s="13" t="s">
        <v>123</v>
      </c>
      <c r="B161" s="23">
        <f t="shared" ref="B161:H161" si="58">SUM(B114,B117,B123,B120,B126,B129,B132,B135,B139,B142,B145,B148,B154)</f>
        <v>105</v>
      </c>
      <c r="C161" s="23">
        <f t="shared" si="58"/>
        <v>76</v>
      </c>
      <c r="D161" s="23">
        <f t="shared" si="58"/>
        <v>181</v>
      </c>
      <c r="E161" s="23">
        <f t="shared" si="58"/>
        <v>340</v>
      </c>
      <c r="F161" s="23">
        <f t="shared" si="58"/>
        <v>328</v>
      </c>
      <c r="G161" s="23">
        <f t="shared" si="58"/>
        <v>668</v>
      </c>
      <c r="H161" s="23">
        <f t="shared" si="58"/>
        <v>849</v>
      </c>
    </row>
    <row r="162" spans="1:8" hidden="1" x14ac:dyDescent="0.2">
      <c r="A162" s="13" t="s">
        <v>122</v>
      </c>
      <c r="B162" s="23">
        <f t="shared" ref="B162:H162" si="59">SUM(B160:B161)</f>
        <v>332</v>
      </c>
      <c r="C162" s="23">
        <f t="shared" si="59"/>
        <v>349</v>
      </c>
      <c r="D162" s="23">
        <f t="shared" si="59"/>
        <v>681</v>
      </c>
      <c r="E162" s="23">
        <f t="shared" si="59"/>
        <v>644</v>
      </c>
      <c r="F162" s="23">
        <f t="shared" si="59"/>
        <v>719</v>
      </c>
      <c r="G162" s="23">
        <f t="shared" si="59"/>
        <v>1363</v>
      </c>
      <c r="H162" s="23">
        <f t="shared" si="59"/>
        <v>2044</v>
      </c>
    </row>
    <row r="163" spans="1:8" x14ac:dyDescent="0.2">
      <c r="A163" s="13"/>
      <c r="B163" s="12"/>
      <c r="C163" s="12"/>
      <c r="D163" s="12"/>
      <c r="E163" s="12"/>
      <c r="F163" s="12"/>
      <c r="G163" s="12"/>
      <c r="H163" s="12"/>
    </row>
    <row r="164" spans="1:8" s="9" customFormat="1" x14ac:dyDescent="0.2">
      <c r="A164" s="11" t="s">
        <v>8</v>
      </c>
      <c r="B164" s="10">
        <f t="shared" ref="B164:H165" si="60">SUM(B31,B70,B106,B160)</f>
        <v>1763</v>
      </c>
      <c r="C164" s="10">
        <f t="shared" si="60"/>
        <v>1612</v>
      </c>
      <c r="D164" s="10">
        <f t="shared" si="60"/>
        <v>3375</v>
      </c>
      <c r="E164" s="10">
        <f t="shared" si="60"/>
        <v>2364</v>
      </c>
      <c r="F164" s="10">
        <f t="shared" si="60"/>
        <v>2255</v>
      </c>
      <c r="G164" s="10">
        <f t="shared" si="60"/>
        <v>4619</v>
      </c>
      <c r="H164" s="10">
        <f t="shared" si="60"/>
        <v>7994</v>
      </c>
    </row>
    <row r="165" spans="1:8" s="9" customFormat="1" ht="15" customHeight="1" x14ac:dyDescent="0.2">
      <c r="A165" s="11" t="s">
        <v>9</v>
      </c>
      <c r="B165" s="10">
        <f t="shared" si="60"/>
        <v>618</v>
      </c>
      <c r="C165" s="10">
        <f t="shared" si="60"/>
        <v>421</v>
      </c>
      <c r="D165" s="10">
        <f t="shared" si="60"/>
        <v>1039</v>
      </c>
      <c r="E165" s="10">
        <f t="shared" si="60"/>
        <v>2174</v>
      </c>
      <c r="F165" s="10">
        <f t="shared" si="60"/>
        <v>1694</v>
      </c>
      <c r="G165" s="10">
        <f t="shared" si="60"/>
        <v>3868</v>
      </c>
      <c r="H165" s="10">
        <f t="shared" si="60"/>
        <v>4907</v>
      </c>
    </row>
    <row r="166" spans="1:8" ht="9" customHeight="1" x14ac:dyDescent="0.2">
      <c r="B166" s="8"/>
      <c r="C166" s="8"/>
      <c r="D166" s="8"/>
      <c r="E166" s="8"/>
      <c r="F166" s="8"/>
      <c r="G166" s="8"/>
      <c r="H166" s="8"/>
    </row>
    <row r="167" spans="1:8" ht="15" customHeight="1" x14ac:dyDescent="0.2">
      <c r="A167" s="7" t="s">
        <v>2</v>
      </c>
      <c r="B167" s="6">
        <f t="shared" ref="B167:H167" si="61">SUM(B164:B165)</f>
        <v>2381</v>
      </c>
      <c r="C167" s="6">
        <f t="shared" si="61"/>
        <v>2033</v>
      </c>
      <c r="D167" s="6">
        <f t="shared" si="61"/>
        <v>4414</v>
      </c>
      <c r="E167" s="6">
        <f t="shared" si="61"/>
        <v>4538</v>
      </c>
      <c r="F167" s="6">
        <f t="shared" si="61"/>
        <v>3949</v>
      </c>
      <c r="G167" s="6">
        <f t="shared" si="61"/>
        <v>8487</v>
      </c>
      <c r="H167" s="6">
        <f t="shared" si="61"/>
        <v>12901</v>
      </c>
    </row>
    <row r="169" spans="1:8" x14ac:dyDescent="0.2">
      <c r="A169" s="3" t="s">
        <v>10</v>
      </c>
    </row>
    <row r="171" spans="1:8" x14ac:dyDescent="0.2">
      <c r="A171" s="2" t="s">
        <v>1</v>
      </c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9000000000000015" right="0.79000000000000015" top="0.59" bottom="0.59" header="0" footer="0"/>
  <pageSetup scale="65" orientation="landscape" r:id="rId1"/>
  <headerFooter alignWithMargins="0"/>
  <rowBreaks count="2" manualBreakCount="2">
    <brk id="52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y doctorado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2023-05-24T14:43:56Z</dcterms:modified>
</cp:coreProperties>
</file>