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CA31E82A-3811-4385-B629-A946277F26BD}" xr6:coauthVersionLast="47" xr6:coauthVersionMax="47" xr10:uidLastSave="{00000000-0000-0000-0000-000000000000}"/>
  <bookViews>
    <workbookView xWindow="14400" yWindow="0" windowWidth="14400" windowHeight="15630" tabRatio="901" firstSheet="1" activeTab="1" xr2:uid="{00000000-000D-0000-FFFF-FFFF00000000}"/>
  </bookViews>
  <sheets>
    <sheet name="resumen" sheetId="1" r:id="rId1"/>
    <sheet name="15 carreras" sheetId="8" r:id="rId2"/>
  </sheets>
  <externalReferences>
    <externalReference r:id="rId3"/>
    <externalReference r:id="rId4"/>
    <externalReference r:id="rId5"/>
  </externalReferences>
  <definedNames>
    <definedName name="_03_02_2021_20_36" localSheetId="1">[1]datos!#REF!</definedName>
    <definedName name="_03_02_2021_20_36">[1]datos!#REF!</definedName>
    <definedName name="ana" localSheetId="1">[1]datos!#REF!</definedName>
    <definedName name="ana">[1]datos!#REF!</definedName>
    <definedName name="_xlnm.Print_Area" localSheetId="0">resumen!$A$1:$H$43</definedName>
    <definedName name="_xlnm.Database" localSheetId="1">#REF!</definedName>
    <definedName name="_xlnm.Database" localSheetId="0">#REF!</definedName>
    <definedName name="_xlnm.Database">#REF!</definedName>
    <definedName name="carreraras" localSheetId="1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1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1">#REF!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1">#REF!</definedName>
    <definedName name="inic">#REF!</definedName>
    <definedName name="Maestría_total">'[1]pe posgrado'!$A$10,'[1]pe posgrado'!$H$10</definedName>
    <definedName name="mmmmm" localSheetId="1">#REF!</definedName>
    <definedName name="mmmmm" localSheetId="0">#REF!</definedName>
    <definedName name="mmmmm">#REF!</definedName>
    <definedName name="ok">'[3]9119B'!$A$1:$L$312</definedName>
    <definedName name="p" localSheetId="1">#REF!</definedName>
    <definedName name="p" localSheetId="0">#REF!</definedName>
    <definedName name="p">#REF!</definedName>
    <definedName name="pe" localSheetId="1">#REF!</definedName>
    <definedName name="pe">#REF!</definedName>
    <definedName name="pobesc01" localSheetId="1">#REF!</definedName>
    <definedName name="pobesc01">#REF!</definedName>
    <definedName name="pobesc01_02" localSheetId="1">#REF!</definedName>
    <definedName name="pobesc01_02" localSheetId="0">#REF!</definedName>
    <definedName name="pobesc01_02">#REF!</definedName>
    <definedName name="pobescsumada" localSheetId="1">#REF!</definedName>
    <definedName name="pobescsumada" localSheetId="0">#REF!</definedName>
    <definedName name="pobescsumada">#REF!</definedName>
    <definedName name="poblacion01_02" localSheetId="1">#REF!</definedName>
    <definedName name="poblacion01_02">#REF!</definedName>
    <definedName name="poblacion2223">#REF!</definedName>
    <definedName name="posgrado" localSheetId="1">#REF!</definedName>
    <definedName name="posgrado">#REF!</definedName>
    <definedName name="ppp">#REF!</definedName>
    <definedName name="proini" localSheetId="1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12" i="1"/>
  <c r="H12" i="1" l="1"/>
  <c r="G15" i="1"/>
  <c r="G13" i="1"/>
  <c r="D13" i="1"/>
  <c r="H13" i="1" l="1"/>
  <c r="G19" i="1" l="1"/>
  <c r="D19" i="1"/>
  <c r="G18" i="1"/>
  <c r="D18" i="1"/>
  <c r="G17" i="1"/>
  <c r="D17" i="1"/>
  <c r="G20" i="1"/>
  <c r="D20" i="1"/>
  <c r="H20" i="1" l="1"/>
  <c r="H18" i="1"/>
  <c r="H17" i="1"/>
  <c r="H19" i="1"/>
  <c r="F14" i="1" l="1"/>
  <c r="E14" i="1"/>
  <c r="D15" i="1"/>
  <c r="C15" i="1"/>
  <c r="C14" i="1" s="1"/>
  <c r="B15" i="1"/>
  <c r="B14" i="1" s="1"/>
  <c r="D14" i="1" l="1"/>
  <c r="H14" i="1" s="1"/>
  <c r="H15" i="1"/>
  <c r="D9" i="8" l="1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L23" i="8"/>
  <c r="D24" i="8" l="1"/>
  <c r="C8" i="1" l="1"/>
  <c r="D8" i="1"/>
  <c r="E8" i="1"/>
  <c r="F8" i="1"/>
  <c r="B11" i="1"/>
  <c r="C11" i="1"/>
  <c r="D11" i="1"/>
  <c r="E11" i="1"/>
  <c r="F11" i="1"/>
  <c r="B16" i="1"/>
  <c r="C16" i="1"/>
  <c r="E16" i="1"/>
  <c r="F16" i="1"/>
  <c r="G8" i="1" l="1"/>
  <c r="H8" i="1" s="1"/>
  <c r="F27" i="1" s="1"/>
  <c r="F22" i="1"/>
  <c r="C22" i="1"/>
  <c r="G16" i="1"/>
  <c r="G11" i="1"/>
  <c r="H11" i="1" s="1"/>
  <c r="E22" i="1"/>
  <c r="F28" i="1" l="1"/>
  <c r="L26" i="8"/>
  <c r="G22" i="1"/>
  <c r="L24" i="8" l="1"/>
  <c r="N8" i="8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M12" i="8"/>
  <c r="M16" i="8"/>
  <c r="M20" i="8"/>
  <c r="M17" i="8"/>
  <c r="M21" i="8"/>
  <c r="M10" i="8"/>
  <c r="M14" i="8"/>
  <c r="M22" i="8"/>
  <c r="M15" i="8"/>
  <c r="M9" i="8"/>
  <c r="M18" i="8"/>
  <c r="M11" i="8"/>
  <c r="M8" i="8"/>
  <c r="M13" i="8"/>
  <c r="M19" i="8"/>
  <c r="D16" i="1"/>
  <c r="H16" i="1" s="1"/>
  <c r="B8" i="1"/>
  <c r="B22" i="1" s="1"/>
  <c r="M24" i="8" l="1"/>
  <c r="N24" i="8"/>
  <c r="D22" i="1"/>
  <c r="F29" i="1" l="1"/>
  <c r="H22" i="1"/>
  <c r="F30" i="1" l="1"/>
  <c r="G29" i="1" s="1"/>
  <c r="G27" i="1" l="1"/>
  <c r="F32" i="1"/>
  <c r="G30" i="1"/>
  <c r="G28" i="1"/>
</calcChain>
</file>

<file path=xl/sharedStrings.xml><?xml version="1.0" encoding="utf-8"?>
<sst xmlns="http://schemas.openxmlformats.org/spreadsheetml/2006/main" count="76" uniqueCount="51">
  <si>
    <t>Total</t>
  </si>
  <si>
    <t>Tec y Penm</t>
  </si>
  <si>
    <t>Bachillerato</t>
  </si>
  <si>
    <t>Licenciatura</t>
  </si>
  <si>
    <t>Posgrado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</si>
  <si>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</si>
  <si>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Prerrequisito de admisión a las carreras de la Facultad de Música.</t>
    </r>
  </si>
  <si>
    <t>T O T A L</t>
  </si>
  <si>
    <r>
      <t>Propedéutico de la Facultad de Música</t>
    </r>
    <r>
      <rPr>
        <b/>
        <vertAlign val="superscript"/>
        <sz val="10"/>
        <rFont val="Arial"/>
        <family val="2"/>
      </rPr>
      <t>a</t>
    </r>
  </si>
  <si>
    <t>Iniciación Universitaria</t>
  </si>
  <si>
    <t>Colegio de Ciencias y Humanidades</t>
  </si>
  <si>
    <t>Escuela Nacional Preparatoria</t>
  </si>
  <si>
    <t>Sistema Escolarizado</t>
  </si>
  <si>
    <t>Técnico Profesional</t>
  </si>
  <si>
    <t>Sistema Universidad Abierta y Educación a Distancia</t>
  </si>
  <si>
    <t>Mujeres</t>
  </si>
  <si>
    <t>Hombres</t>
  </si>
  <si>
    <t xml:space="preserve">     Total</t>
  </si>
  <si>
    <t>Reingreso</t>
  </si>
  <si>
    <t>Primer ingreso</t>
  </si>
  <si>
    <t>POBLACIÓN ESCOLAR TOTAL</t>
  </si>
  <si>
    <t>UNAM. POBLACIÓN ESCOLAR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</si>
  <si>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</si>
  <si>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Población total</t>
  </si>
  <si>
    <t>Enfermería</t>
  </si>
  <si>
    <t>Psicología</t>
  </si>
  <si>
    <t>Médico Cirujano</t>
  </si>
  <si>
    <t>Cirujano Dentista</t>
  </si>
  <si>
    <t>Biología</t>
  </si>
  <si>
    <t>Medicina Veterinaria y Zootecnia</t>
  </si>
  <si>
    <t>Contaduría</t>
  </si>
  <si>
    <t>Administración</t>
  </si>
  <si>
    <t>Relaciones Internacionales</t>
  </si>
  <si>
    <t>Pedagogía</t>
  </si>
  <si>
    <t>Ingeniería en Computación</t>
  </si>
  <si>
    <t>Ingeniería Civil</t>
  </si>
  <si>
    <t>Economía</t>
  </si>
  <si>
    <t>Derecho</t>
  </si>
  <si>
    <t>Arquitectura</t>
  </si>
  <si>
    <t>Ciencias de la Comunicación</t>
  </si>
  <si>
    <t>Resto</t>
  </si>
  <si>
    <t>población escolar total</t>
  </si>
  <si>
    <t>escolar</t>
  </si>
  <si>
    <t>% acumulado</t>
  </si>
  <si>
    <t>% con respecto a la</t>
  </si>
  <si>
    <t>Población</t>
  </si>
  <si>
    <t>Carrera</t>
  </si>
  <si>
    <t>Lugar</t>
  </si>
  <si>
    <r>
      <t>LAS CARRERAS CON MAYOR POBLACIÓN</t>
    </r>
    <r>
      <rPr>
        <b/>
        <vertAlign val="superscript"/>
        <sz val="10"/>
        <rFont val="Arial"/>
        <family val="2"/>
      </rPr>
      <t>a</t>
    </r>
  </si>
  <si>
    <t>Química Farmacéutico Biológica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</si>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</sst>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22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3" fillId="0" borderId="0" xfId="2" applyFont="1"/>
    <xf numFmtId="3" fontId="3" fillId="0" borderId="0" xfId="2" applyNumberFormat="1" applyFont="1"/>
    <xf numFmtId="3" fontId="5" fillId="0" borderId="0" xfId="3" applyNumberFormat="1" applyFont="1" applyAlignment="1">
      <alignment horizontal="right" indent="1"/>
    </xf>
    <xf numFmtId="3" fontId="5" fillId="0" borderId="0" xfId="3" quotePrefix="1" applyNumberFormat="1" applyFont="1" applyAlignment="1">
      <alignment horizontal="right" indent="1"/>
    </xf>
    <xf numFmtId="0" fontId="6" fillId="0" borderId="0" xfId="2" applyFont="1"/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2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7" fillId="0" borderId="0" xfId="2" applyFont="1"/>
    <xf numFmtId="0" fontId="8" fillId="0" borderId="0" xfId="2" applyFont="1"/>
    <xf numFmtId="3" fontId="3" fillId="0" borderId="0" xfId="2" applyNumberFormat="1" applyFont="1" applyAlignment="1">
      <alignment horizontal="right" vertical="center" indent="1"/>
    </xf>
    <xf numFmtId="164" fontId="3" fillId="0" borderId="0" xfId="1" applyNumberFormat="1" applyFont="1" applyBorder="1" applyAlignment="1">
      <alignment horizontal="right" vertical="center" indent="1"/>
    </xf>
    <xf numFmtId="3" fontId="5" fillId="2" borderId="0" xfId="2" applyNumberFormat="1" applyFont="1" applyFill="1" applyAlignment="1">
      <alignment vertical="center"/>
    </xf>
    <xf numFmtId="0" fontId="5" fillId="2" borderId="0" xfId="2" applyFont="1" applyFill="1" applyAlignment="1">
      <alignment vertical="center"/>
    </xf>
    <xf numFmtId="3" fontId="3" fillId="0" borderId="0" xfId="0" applyNumberFormat="1" applyFont="1"/>
    <xf numFmtId="0" fontId="4" fillId="0" borderId="0" xfId="0" applyFont="1"/>
    <xf numFmtId="3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 vertical="center" indent="1"/>
    </xf>
    <xf numFmtId="164" fontId="3" fillId="0" borderId="0" xfId="1" applyNumberFormat="1" applyFont="1" applyBorder="1"/>
    <xf numFmtId="164" fontId="3" fillId="0" borderId="0" xfId="1" applyNumberFormat="1" applyFont="1"/>
    <xf numFmtId="0" fontId="10" fillId="2" borderId="0" xfId="2" applyFont="1" applyFill="1" applyAlignment="1">
      <alignment horizontal="center" vertical="center"/>
    </xf>
    <xf numFmtId="0" fontId="10" fillId="2" borderId="0" xfId="2" quotePrefix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10" fillId="2" borderId="0" xfId="2" applyFont="1" applyFill="1" applyAlignment="1">
      <alignment horizontal="centerContinuous" vertical="center"/>
    </xf>
    <xf numFmtId="0" fontId="5" fillId="2" borderId="0" xfId="2" applyFont="1" applyFill="1" applyAlignment="1">
      <alignment horizontal="centerContinuous" vertical="center"/>
    </xf>
    <xf numFmtId="0" fontId="0" fillId="0" borderId="0" xfId="0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13" fillId="0" borderId="0" xfId="2" applyFont="1"/>
    <xf numFmtId="0" fontId="14" fillId="0" borderId="0" xfId="0" applyFont="1" applyAlignment="1">
      <alignment horizontal="left"/>
    </xf>
    <xf numFmtId="0" fontId="11" fillId="0" borderId="0" xfId="2" applyFont="1"/>
    <xf numFmtId="3" fontId="12" fillId="0" borderId="0" xfId="8" applyNumberFormat="1" applyAlignment="1">
      <alignment horizontal="center" vertical="center" wrapText="1"/>
    </xf>
    <xf numFmtId="0" fontId="12" fillId="0" borderId="0" xfId="8" applyAlignment="1">
      <alignment vertical="center" wrapText="1"/>
    </xf>
    <xf numFmtId="0" fontId="3" fillId="0" borderId="0" xfId="9" quotePrefix="1"/>
    <xf numFmtId="0" fontId="12" fillId="0" borderId="0" xfId="8" applyAlignment="1">
      <alignment horizontal="left" vertical="center" wrapText="1"/>
    </xf>
    <xf numFmtId="1" fontId="3" fillId="0" borderId="0" xfId="2" applyNumberFormat="1" applyFont="1" applyAlignment="1">
      <alignment horizontal="left"/>
    </xf>
    <xf numFmtId="1" fontId="3" fillId="0" borderId="0" xfId="2" quotePrefix="1" applyNumberFormat="1" applyFont="1" applyAlignment="1">
      <alignment horizontal="left"/>
    </xf>
    <xf numFmtId="1" fontId="3" fillId="0" borderId="0" xfId="2" quotePrefix="1" applyNumberFormat="1" applyFont="1" applyAlignment="1">
      <alignment vertical="center" wrapText="1"/>
    </xf>
    <xf numFmtId="0" fontId="7" fillId="0" borderId="0" xfId="2" applyFont="1" applyAlignment="1">
      <alignment vertical="center" wrapText="1"/>
    </xf>
    <xf numFmtId="3" fontId="15" fillId="0" borderId="0" xfId="0" applyNumberFormat="1" applyFont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1" xfId="2" applyFont="1" applyBorder="1"/>
    <xf numFmtId="165" fontId="3" fillId="0" borderId="0" xfId="1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3" fontId="6" fillId="0" borderId="0" xfId="8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0" xfId="2" applyFont="1"/>
    <xf numFmtId="0" fontId="5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8" applyFont="1" applyAlignment="1">
      <alignment vertical="center" wrapText="1"/>
    </xf>
    <xf numFmtId="1" fontId="6" fillId="0" borderId="0" xfId="2" quotePrefix="1" applyNumberFormat="1" applyFont="1" applyAlignment="1">
      <alignment vertical="center" wrapText="1"/>
    </xf>
    <xf numFmtId="1" fontId="6" fillId="0" borderId="0" xfId="2" applyNumberFormat="1" applyFont="1" applyAlignment="1">
      <alignment vertical="center"/>
    </xf>
    <xf numFmtId="1" fontId="6" fillId="0" borderId="0" xfId="2" quotePrefix="1" applyNumberFormat="1" applyFont="1" applyAlignment="1">
      <alignment horizontal="left" vertical="center"/>
    </xf>
    <xf numFmtId="49" fontId="6" fillId="0" borderId="0" xfId="2" applyNumberFormat="1" applyFont="1" applyAlignment="1">
      <alignment vertical="center"/>
    </xf>
    <xf numFmtId="3" fontId="6" fillId="0" borderId="0" xfId="2" applyNumberFormat="1" applyFont="1" applyAlignment="1">
      <alignment horizontal="center" vertical="center"/>
    </xf>
    <xf numFmtId="0" fontId="21" fillId="0" borderId="0" xfId="2" applyFont="1"/>
    <xf numFmtId="0" fontId="6" fillId="0" borderId="0" xfId="9" quotePrefix="1" applyFont="1"/>
    <xf numFmtId="0" fontId="5" fillId="0" borderId="0" xfId="2" applyFont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/>
    </xf>
    <xf numFmtId="0" fontId="10" fillId="2" borderId="0" xfId="2" applyFont="1" applyFill="1" applyAlignment="1">
      <alignment horizontal="center" vertical="center"/>
    </xf>
  </cellXfs>
  <cellStyles count="11">
    <cellStyle name="Normal" xfId="0" builtinId="0"/>
    <cellStyle name="Normal 10 2 2" xfId="6" xr:uid="{00000000-0005-0000-0000-000002000000}"/>
    <cellStyle name="Normal 19" xfId="10" xr:uid="{00000000-0005-0000-0000-000003000000}"/>
    <cellStyle name="Normal 2 4 2" xfId="4" xr:uid="{00000000-0005-0000-0000-000004000000}"/>
    <cellStyle name="Normal 3" xfId="5" xr:uid="{00000000-0005-0000-0000-000005000000}"/>
    <cellStyle name="Normal 3 2 2" xfId="7" xr:uid="{00000000-0005-0000-0000-000006000000}"/>
    <cellStyle name="Normal_Hoja1" xfId="8" xr:uid="{00000000-0005-0000-0000-00000A000000}"/>
    <cellStyle name="Normal_POBESC_3" xfId="3" xr:uid="{00000000-0005-0000-0000-000010000000}"/>
    <cellStyle name="Normal_pobescsumada01-02_pobesc 20102011" xfId="9" xr:uid="{00000000-0005-0000-0000-000012000000}"/>
    <cellStyle name="Normal_poblac99" xfId="2" xr:uid="{00000000-0005-0000-0000-00001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Población escolar por nivel 2022-2023</a:t>
            </a:r>
          </a:p>
        </c:rich>
      </c:tx>
      <c:layout>
        <c:manualLayout>
          <c:xMode val="edge"/>
          <c:yMode val="edge"/>
          <c:x val="0.27881499547069899"/>
          <c:y val="3.89610140195889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013448540171393E-2"/>
          <c:y val="0.27628192817361202"/>
          <c:w val="0.74713176782105695"/>
          <c:h val="0.582320338006530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314-4ECF-BAC1-0CA7AB63BE31}"/>
              </c:ext>
            </c:extLst>
          </c:dPt>
          <c:dPt>
            <c:idx val="1"/>
            <c:bubble3D val="0"/>
            <c:explosion val="18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314-4ECF-BAC1-0CA7AB63BE31}"/>
              </c:ext>
            </c:extLst>
          </c:dPt>
          <c:dPt>
            <c:idx val="2"/>
            <c:bubble3D val="0"/>
            <c:explosion val="2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314-4ECF-BAC1-0CA7AB63BE31}"/>
              </c:ext>
            </c:extLst>
          </c:dPt>
          <c:dLbls>
            <c:dLbl>
              <c:idx val="1"/>
              <c:layout>
                <c:manualLayout>
                  <c:x val="-3.7333217197407897E-2"/>
                  <c:y val="1.0237372767428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14-4ECF-BAC1-0CA7AB63BE31}"/>
                </c:ext>
              </c:extLst>
            </c:dLbl>
            <c:dLbl>
              <c:idx val="2"/>
              <c:layout>
                <c:manualLayout>
                  <c:x val="-3.5521566441363002E-3"/>
                  <c:y val="-2.0917995006721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14-4ECF-BAC1-0CA7AB63BE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resumen!$E$27:$E$29</c:f>
              <c:strCache>
                <c:ptCount val="3"/>
                <c:pt idx="0">
                  <c:v>Posgrado</c:v>
                </c:pt>
                <c:pt idx="1">
                  <c:v>Licenciatura</c:v>
                </c:pt>
                <c:pt idx="2">
                  <c:v>Bachillerato</c:v>
                </c:pt>
              </c:strCache>
            </c:strRef>
          </c:cat>
          <c:val>
            <c:numRef>
              <c:f>resumen!$F$27:$F$29</c:f>
              <c:numCache>
                <c:formatCode>#,##0</c:formatCode>
                <c:ptCount val="3"/>
                <c:pt idx="0">
                  <c:v>32550</c:v>
                </c:pt>
                <c:pt idx="1">
                  <c:v>233260</c:v>
                </c:pt>
                <c:pt idx="2">
                  <c:v>106863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4-4ECF-BAC1-0CA7AB63B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UNAM. POBLACIÓN ESCOLAR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LAS 15 CARRERAS CON MAYOR POBLACIÓN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2022-2023</a:t>
            </a:r>
          </a:p>
        </c:rich>
      </c:tx>
      <c:layout>
        <c:manualLayout>
          <c:xMode val="edge"/>
          <c:yMode val="edge"/>
          <c:x val="0.245184137139108"/>
          <c:y val="1.1520698526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847240449110497"/>
          <c:y val="0.118511665633633"/>
          <c:w val="0.62152767124690345"/>
          <c:h val="0.86363573859120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'15 carreras'!$C$9:$C$23</c:f>
              <c:strCache>
                <c:ptCount val="15"/>
                <c:pt idx="0">
                  <c:v>Ciencias de la Comunicación</c:v>
                </c:pt>
                <c:pt idx="1">
                  <c:v>Ingeniería Civil</c:v>
                </c:pt>
                <c:pt idx="2">
                  <c:v>Pedagogía</c:v>
                </c:pt>
                <c:pt idx="3">
                  <c:v>Enfermería</c:v>
                </c:pt>
                <c:pt idx="4">
                  <c:v>Biología</c:v>
                </c:pt>
                <c:pt idx="5">
                  <c:v>Medicina Veterinaria y Zootecnia</c:v>
                </c:pt>
                <c:pt idx="6">
                  <c:v>Cirujano Dentista</c:v>
                </c:pt>
                <c:pt idx="7">
                  <c:v>Relaciones Internacionales</c:v>
                </c:pt>
                <c:pt idx="8">
                  <c:v>Administración</c:v>
                </c:pt>
                <c:pt idx="9">
                  <c:v>Arquitectura</c:v>
                </c:pt>
                <c:pt idx="10">
                  <c:v>Contaduría</c:v>
                </c:pt>
                <c:pt idx="11">
                  <c:v>Economía</c:v>
                </c:pt>
                <c:pt idx="12">
                  <c:v>Médico Cirujano</c:v>
                </c:pt>
                <c:pt idx="13">
                  <c:v>Psicología</c:v>
                </c:pt>
                <c:pt idx="14">
                  <c:v>Derecho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88382060332809E-3"/>
                  <c:y val="-4.3816902496292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D-4780-924B-A1005AFBBE6E}"/>
                </c:ext>
              </c:extLst>
            </c:dLbl>
            <c:dLbl>
              <c:idx val="1"/>
              <c:layout>
                <c:manualLayout>
                  <c:x val="7.2754121128413502E-3"/>
                  <c:y val="-4.38173122192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D-4780-924B-A1005AFBBE6E}"/>
                </c:ext>
              </c:extLst>
            </c:dLbl>
            <c:dLbl>
              <c:idx val="2"/>
              <c:layout>
                <c:manualLayout>
                  <c:x val="3.3791333166616699E-3"/>
                  <c:y val="-2.8548932135367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D-4780-924B-A1005AFBBE6E}"/>
                </c:ext>
              </c:extLst>
            </c:dLbl>
            <c:dLbl>
              <c:idx val="3"/>
              <c:layout>
                <c:manualLayout>
                  <c:x val="4.83258710821467E-3"/>
                  <c:y val="-2.854934185829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D-4780-924B-A1005AFBBE6E}"/>
                </c:ext>
              </c:extLst>
            </c:dLbl>
            <c:dLbl>
              <c:idx val="4"/>
              <c:layout>
                <c:manualLayout>
                  <c:x val="3.3997291843539099E-3"/>
                  <c:y val="-2.8549751581231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4D-4780-924B-A1005AFBBE6E}"/>
                </c:ext>
              </c:extLst>
            </c:dLbl>
            <c:dLbl>
              <c:idx val="5"/>
              <c:layout>
                <c:manualLayout>
                  <c:x val="6.1797714614221103E-3"/>
                  <c:y val="-1.3282974350452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D-4780-924B-A1005AFBBE6E}"/>
                </c:ext>
              </c:extLst>
            </c:dLbl>
            <c:dLbl>
              <c:idx val="6"/>
              <c:layout>
                <c:manualLayout>
                  <c:x val="1.39598412255946E-3"/>
                  <c:y val="-4.3816155127729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4D-4780-924B-A1005AFBBE6E}"/>
                </c:ext>
              </c:extLst>
            </c:dLbl>
            <c:dLbl>
              <c:idx val="7"/>
              <c:layout>
                <c:manualLayout>
                  <c:x val="3.8504240677255E-3"/>
                  <c:y val="-2.85493778969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D-4780-924B-A1005AFBBE6E}"/>
                </c:ext>
              </c:extLst>
            </c:dLbl>
            <c:dLbl>
              <c:idx val="8"/>
              <c:layout>
                <c:manualLayout>
                  <c:x val="4.2229419096603896E-3"/>
                  <c:y val="-2.8549787619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4D-4780-924B-A1005AFBBE6E}"/>
                </c:ext>
              </c:extLst>
            </c:dLbl>
            <c:dLbl>
              <c:idx val="9"/>
              <c:layout>
                <c:manualLayout>
                  <c:x val="7.1987988425741296E-3"/>
                  <c:y val="-2.8550197342815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4D-4780-924B-A1005AFBBE6E}"/>
                </c:ext>
              </c:extLst>
            </c:dLbl>
            <c:dLbl>
              <c:idx val="14"/>
              <c:layout>
                <c:manualLayout>
                  <c:x val="0"/>
                  <c:y val="-2.00736021541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4D-4780-924B-A1005AFBBE6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 carreras'!$C$9:$C$23</c:f>
              <c:strCache>
                <c:ptCount val="15"/>
                <c:pt idx="0">
                  <c:v>Ciencias de la Comunicación</c:v>
                </c:pt>
                <c:pt idx="1">
                  <c:v>Ingeniería Civil</c:v>
                </c:pt>
                <c:pt idx="2">
                  <c:v>Pedagogía</c:v>
                </c:pt>
                <c:pt idx="3">
                  <c:v>Enfermería</c:v>
                </c:pt>
                <c:pt idx="4">
                  <c:v>Biología</c:v>
                </c:pt>
                <c:pt idx="5">
                  <c:v>Medicina Veterinaria y Zootecnia</c:v>
                </c:pt>
                <c:pt idx="6">
                  <c:v>Cirujano Dentista</c:v>
                </c:pt>
                <c:pt idx="7">
                  <c:v>Relaciones Internacionales</c:v>
                </c:pt>
                <c:pt idx="8">
                  <c:v>Administración</c:v>
                </c:pt>
                <c:pt idx="9">
                  <c:v>Arquitectura</c:v>
                </c:pt>
                <c:pt idx="10">
                  <c:v>Contaduría</c:v>
                </c:pt>
                <c:pt idx="11">
                  <c:v>Economía</c:v>
                </c:pt>
                <c:pt idx="12">
                  <c:v>Médico Cirujano</c:v>
                </c:pt>
                <c:pt idx="13">
                  <c:v>Psicología</c:v>
                </c:pt>
                <c:pt idx="14">
                  <c:v>Derecho</c:v>
                </c:pt>
              </c:strCache>
            </c:strRef>
          </c:cat>
          <c:val>
            <c:numRef>
              <c:f>'15 carreras'!$D$9:$D$23</c:f>
              <c:numCache>
                <c:formatCode>#,##0</c:formatCode>
                <c:ptCount val="15"/>
                <c:pt idx="0">
                  <c:v>4023</c:v>
                </c:pt>
                <c:pt idx="1">
                  <c:v>4109</c:v>
                </c:pt>
                <c:pt idx="2">
                  <c:v>4174</c:v>
                </c:pt>
                <c:pt idx="3">
                  <c:v>4756</c:v>
                </c:pt>
                <c:pt idx="4">
                  <c:v>5003</c:v>
                </c:pt>
                <c:pt idx="5">
                  <c:v>6210</c:v>
                </c:pt>
                <c:pt idx="6">
                  <c:v>6661</c:v>
                </c:pt>
                <c:pt idx="7">
                  <c:v>6892</c:v>
                </c:pt>
                <c:pt idx="8">
                  <c:v>6989</c:v>
                </c:pt>
                <c:pt idx="9">
                  <c:v>6993</c:v>
                </c:pt>
                <c:pt idx="10">
                  <c:v>7683</c:v>
                </c:pt>
                <c:pt idx="11">
                  <c:v>7724</c:v>
                </c:pt>
                <c:pt idx="12">
                  <c:v>9820</c:v>
                </c:pt>
                <c:pt idx="13">
                  <c:v>14884</c:v>
                </c:pt>
                <c:pt idx="14">
                  <c:v>17764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4D-4780-924B-A1005AFBB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8861952"/>
        <c:axId val="130251520"/>
      </c:barChart>
      <c:catAx>
        <c:axId val="228861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02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5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Alumnos</a:t>
                </a:r>
              </a:p>
            </c:rich>
          </c:tx>
          <c:layout>
            <c:manualLayout>
              <c:xMode val="edge"/>
              <c:yMode val="edge"/>
              <c:x val="0.68222031026098906"/>
              <c:y val="0.54726961339637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crossAx val="22886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203201</xdr:colOff>
      <xdr:row>25</xdr:row>
      <xdr:rowOff>76200</xdr:rowOff>
    </xdr:from>
    <xdr:to>
      <xdr:col>7</xdr:col>
      <xdr:colOff>552451</xdr:colOff>
      <xdr:row>42</xdr:row>
      <xdr:rowOff>139700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8</xdr:col>
      <xdr:colOff>485776</xdr:colOff>
      <xdr:row>39</xdr:row>
      <xdr:rowOff>57150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F8E335A-3CC7-5644-B5EC-0EE3DF098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N42"/>
  <sheetViews>
    <sheetView zoomScaleNormal="100" workbookViewId="0">
      <selection sqref="A1:H1"/>
    </sheetView>
  </sheetViews>
  <sheetFormatPr baseColWidth="10" defaultColWidth="10.85546875" defaultRowHeight="12.75" x14ac:dyDescent="0.2"/>
  <cols>
    <col min="1" max="1" width="56" style="1" customWidth="1"/>
    <col min="2" max="8" width="11.140625" style="1" customWidth="1"/>
    <col min="9" max="9" width="10.85546875" style="1"/>
    <col min="10" max="15" width="11.140625" style="1" customWidth="1"/>
    <col min="16" max="16384" width="10.85546875" style="1"/>
  </cols>
  <sheetData>
    <row r="1" spans="1:11" ht="15" customHeight="1" x14ac:dyDescent="0.2">
      <c r="A1" s="73" t="s">
        <v>21</v>
      </c>
      <c r="B1" s="73"/>
      <c r="C1" s="73"/>
      <c r="D1" s="73"/>
      <c r="E1" s="73"/>
      <c r="F1" s="73"/>
      <c r="G1" s="73"/>
      <c r="H1" s="73"/>
    </row>
    <row r="2" spans="1:11" ht="15" customHeight="1" x14ac:dyDescent="0.2">
      <c r="A2" s="73" t="s">
        <v>20</v>
      </c>
      <c r="B2" s="73"/>
      <c r="C2" s="73"/>
      <c r="D2" s="73"/>
      <c r="E2" s="73"/>
      <c r="F2" s="73"/>
      <c r="G2" s="73"/>
      <c r="H2" s="73"/>
    </row>
    <row r="3" spans="1:11" ht="13.5" customHeight="1" x14ac:dyDescent="0.2">
      <c r="A3" s="73" t="s">
        <v>50</v>
      </c>
      <c r="B3" s="73"/>
      <c r="C3" s="73"/>
      <c r="D3" s="73"/>
      <c r="E3" s="73"/>
      <c r="F3" s="73"/>
      <c r="G3" s="73"/>
      <c r="H3" s="73"/>
    </row>
    <row r="4" spans="1:11" x14ac:dyDescent="0.2">
      <c r="A4" s="8"/>
      <c r="B4" s="8"/>
      <c r="C4" s="8"/>
      <c r="D4" s="8"/>
      <c r="E4" s="8"/>
      <c r="F4" s="8"/>
      <c r="G4" s="8"/>
      <c r="H4" s="8"/>
    </row>
    <row r="5" spans="1:11" ht="15" customHeight="1" x14ac:dyDescent="0.2">
      <c r="A5" s="27"/>
      <c r="B5" s="28" t="s">
        <v>19</v>
      </c>
      <c r="C5" s="28"/>
      <c r="D5" s="28"/>
      <c r="E5" s="28" t="s">
        <v>18</v>
      </c>
      <c r="F5" s="29"/>
      <c r="G5" s="28"/>
      <c r="H5" s="74" t="s">
        <v>23</v>
      </c>
    </row>
    <row r="6" spans="1:11" ht="15" customHeight="1" x14ac:dyDescent="0.2">
      <c r="A6" s="27"/>
      <c r="B6" s="26" t="s">
        <v>16</v>
      </c>
      <c r="C6" s="25" t="s">
        <v>15</v>
      </c>
      <c r="D6" s="25" t="s">
        <v>17</v>
      </c>
      <c r="E6" s="25" t="s">
        <v>16</v>
      </c>
      <c r="F6" s="25" t="s">
        <v>15</v>
      </c>
      <c r="G6" s="25" t="s">
        <v>0</v>
      </c>
      <c r="H6" s="74"/>
    </row>
    <row r="7" spans="1:11" ht="9" customHeight="1" x14ac:dyDescent="0.2">
      <c r="K7" s="2"/>
    </row>
    <row r="8" spans="1:11" ht="15" customHeight="1" x14ac:dyDescent="0.2">
      <c r="A8" s="20" t="s">
        <v>4</v>
      </c>
      <c r="B8" s="19">
        <f>SUM(B9:B10)</f>
        <v>5701</v>
      </c>
      <c r="C8" s="19">
        <f>SUM(C9:C10)</f>
        <v>6812</v>
      </c>
      <c r="D8" s="19">
        <f>SUM(D9:D10)</f>
        <v>12513</v>
      </c>
      <c r="E8" s="19">
        <f>SUM(E9:E10)</f>
        <v>9800</v>
      </c>
      <c r="F8" s="19">
        <f>SUM(F9:F10)</f>
        <v>10237</v>
      </c>
      <c r="G8" s="19">
        <f>SUM(E8:F8)</f>
        <v>20037</v>
      </c>
      <c r="H8" s="19">
        <f>SUM(G8,D8)</f>
        <v>32550</v>
      </c>
      <c r="I8" s="24"/>
    </row>
    <row r="9" spans="1:11" ht="15" customHeight="1" x14ac:dyDescent="0.2">
      <c r="A9" s="22" t="s">
        <v>12</v>
      </c>
      <c r="B9" s="10">
        <v>5682</v>
      </c>
      <c r="C9" s="10">
        <v>6772</v>
      </c>
      <c r="D9" s="10">
        <v>12454</v>
      </c>
      <c r="E9" s="10">
        <v>9785</v>
      </c>
      <c r="F9" s="10">
        <v>10184</v>
      </c>
      <c r="G9" s="10">
        <v>19969</v>
      </c>
      <c r="H9" s="10">
        <v>32423</v>
      </c>
      <c r="I9" s="24"/>
    </row>
    <row r="10" spans="1:11" ht="15" customHeight="1" x14ac:dyDescent="0.2">
      <c r="A10" s="22" t="s">
        <v>14</v>
      </c>
      <c r="B10" s="10">
        <v>19</v>
      </c>
      <c r="C10" s="10">
        <v>40</v>
      </c>
      <c r="D10" s="10">
        <v>59</v>
      </c>
      <c r="E10" s="10">
        <v>15</v>
      </c>
      <c r="F10" s="10">
        <v>53</v>
      </c>
      <c r="G10" s="10">
        <v>68</v>
      </c>
      <c r="H10" s="10">
        <v>127</v>
      </c>
      <c r="I10" s="24"/>
    </row>
    <row r="11" spans="1:11" ht="15" customHeight="1" x14ac:dyDescent="0.2">
      <c r="A11" s="20" t="s">
        <v>3</v>
      </c>
      <c r="B11" s="19">
        <f>+B12+B13</f>
        <v>23849</v>
      </c>
      <c r="C11" s="19">
        <f>+C12+C13</f>
        <v>26396</v>
      </c>
      <c r="D11" s="19">
        <f>+D12+D13</f>
        <v>50245</v>
      </c>
      <c r="E11" s="19">
        <f>+E12+E13</f>
        <v>86782</v>
      </c>
      <c r="F11" s="19">
        <f>+F12+F13</f>
        <v>96233</v>
      </c>
      <c r="G11" s="19">
        <f>SUM(E11:F11)</f>
        <v>183015</v>
      </c>
      <c r="H11" s="19">
        <f>SUM(G11,D11)</f>
        <v>233260</v>
      </c>
      <c r="I11" s="24"/>
      <c r="J11" s="14"/>
    </row>
    <row r="12" spans="1:11" ht="15" customHeight="1" x14ac:dyDescent="0.2">
      <c r="A12" s="22" t="s">
        <v>12</v>
      </c>
      <c r="B12" s="10">
        <v>18689</v>
      </c>
      <c r="C12" s="10">
        <v>20820</v>
      </c>
      <c r="D12" s="10">
        <f>+C12+B12</f>
        <v>39509</v>
      </c>
      <c r="E12" s="10">
        <v>72509</v>
      </c>
      <c r="F12" s="10">
        <v>78333</v>
      </c>
      <c r="G12" s="10">
        <f>+F12+E12</f>
        <v>150842</v>
      </c>
      <c r="H12" s="10">
        <f>+D12+G12</f>
        <v>190351</v>
      </c>
      <c r="I12" s="24"/>
      <c r="J12" s="2"/>
    </row>
    <row r="13" spans="1:11" ht="15" customHeight="1" x14ac:dyDescent="0.2">
      <c r="A13" s="22" t="s">
        <v>14</v>
      </c>
      <c r="B13" s="10">
        <v>5160</v>
      </c>
      <c r="C13" s="10">
        <v>5576</v>
      </c>
      <c r="D13" s="10">
        <f>+C13+B13</f>
        <v>10736</v>
      </c>
      <c r="E13" s="10">
        <v>14273</v>
      </c>
      <c r="F13" s="10">
        <v>17900</v>
      </c>
      <c r="G13" s="10">
        <f>+F13+E13</f>
        <v>32173</v>
      </c>
      <c r="H13" s="10">
        <f>+D13+G13</f>
        <v>42909</v>
      </c>
      <c r="I13" s="24"/>
    </row>
    <row r="14" spans="1:11" ht="15" customHeight="1" x14ac:dyDescent="0.2">
      <c r="A14" s="20" t="s">
        <v>13</v>
      </c>
      <c r="B14" s="19" t="e">
        <f>B15</f>
        <v>#REF!</v>
      </c>
      <c r="C14" s="19" t="e">
        <f t="shared" ref="C14:F14" si="0">C15</f>
        <v>#REF!</v>
      </c>
      <c r="D14" s="19" t="e">
        <f t="shared" si="0"/>
        <v>#REF!</v>
      </c>
      <c r="E14" s="19">
        <f t="shared" si="0"/>
        <v>3</v>
      </c>
      <c r="F14" s="19">
        <f t="shared" si="0"/>
        <v>1</v>
      </c>
      <c r="G14" s="19">
        <v>4</v>
      </c>
      <c r="H14" s="19" t="e">
        <f>SUM(D14,G14)</f>
        <v>#REF!</v>
      </c>
      <c r="I14" s="24"/>
    </row>
    <row r="15" spans="1:11" ht="15" customHeight="1" x14ac:dyDescent="0.2">
      <c r="A15" s="22" t="s">
        <v>12</v>
      </c>
      <c r="B15" s="10" t="e">
        <f>#REF!</f>
        <v>#REF!</v>
      </c>
      <c r="C15" s="10" t="e">
        <f>#REF!</f>
        <v>#REF!</v>
      </c>
      <c r="D15" s="10" t="e">
        <f>#REF!</f>
        <v>#REF!</v>
      </c>
      <c r="E15" s="10">
        <v>3</v>
      </c>
      <c r="F15" s="10">
        <v>1</v>
      </c>
      <c r="G15" s="10">
        <f>+F15+E15</f>
        <v>4</v>
      </c>
      <c r="H15" s="10" t="e">
        <f>+D15+G15</f>
        <v>#REF!</v>
      </c>
      <c r="I15" s="24"/>
    </row>
    <row r="16" spans="1:11" ht="15" customHeight="1" x14ac:dyDescent="0.2">
      <c r="A16" s="20" t="s">
        <v>2</v>
      </c>
      <c r="B16" s="19">
        <f>+B17+B18+B19</f>
        <v>17040</v>
      </c>
      <c r="C16" s="19">
        <f>+C17+C18+C19</f>
        <v>16952</v>
      </c>
      <c r="D16" s="19">
        <f>+D17+D18+D19</f>
        <v>33992</v>
      </c>
      <c r="E16" s="19">
        <f>+E17+E18+E19</f>
        <v>36049</v>
      </c>
      <c r="F16" s="19">
        <f>+F17+F18+F19</f>
        <v>36822</v>
      </c>
      <c r="G16" s="19">
        <f>SUM(E16:F16)</f>
        <v>72871</v>
      </c>
      <c r="H16" s="19">
        <f>SUM(G16,D16)</f>
        <v>106863</v>
      </c>
      <c r="I16" s="23"/>
    </row>
    <row r="17" spans="1:14" ht="15" customHeight="1" x14ac:dyDescent="0.2">
      <c r="A17" s="22" t="s">
        <v>11</v>
      </c>
      <c r="B17" s="10">
        <v>7921</v>
      </c>
      <c r="C17" s="10">
        <v>7326</v>
      </c>
      <c r="D17" s="10">
        <f>+B17+C17</f>
        <v>15247</v>
      </c>
      <c r="E17" s="10">
        <v>16335</v>
      </c>
      <c r="F17" s="10">
        <v>16379</v>
      </c>
      <c r="G17" s="10">
        <f>+E17+F17</f>
        <v>32714</v>
      </c>
      <c r="H17" s="10">
        <f>+D17+G17</f>
        <v>47961</v>
      </c>
    </row>
    <row r="18" spans="1:14" ht="15" customHeight="1" x14ac:dyDescent="0.2">
      <c r="A18" s="22" t="s">
        <v>10</v>
      </c>
      <c r="B18" s="10">
        <v>8866</v>
      </c>
      <c r="C18" s="10">
        <v>9309</v>
      </c>
      <c r="D18" s="10">
        <f t="shared" ref="D18:D19" si="1">+B18+C18</f>
        <v>18175</v>
      </c>
      <c r="E18" s="10">
        <v>19035</v>
      </c>
      <c r="F18" s="10">
        <v>19780</v>
      </c>
      <c r="G18" s="10">
        <f t="shared" ref="G18:G19" si="2">+E18+F18</f>
        <v>38815</v>
      </c>
      <c r="H18" s="10">
        <f t="shared" ref="H18:H19" si="3">+D18+G18</f>
        <v>56990</v>
      </c>
      <c r="J18" s="21"/>
    </row>
    <row r="19" spans="1:14" ht="15" customHeight="1" x14ac:dyDescent="0.2">
      <c r="A19" s="22" t="s">
        <v>9</v>
      </c>
      <c r="B19" s="10">
        <v>253</v>
      </c>
      <c r="C19" s="10">
        <v>317</v>
      </c>
      <c r="D19" s="10">
        <f t="shared" si="1"/>
        <v>570</v>
      </c>
      <c r="E19" s="10">
        <v>679</v>
      </c>
      <c r="F19" s="10">
        <v>663</v>
      </c>
      <c r="G19" s="10">
        <f t="shared" si="2"/>
        <v>1342</v>
      </c>
      <c r="H19" s="10">
        <f t="shared" si="3"/>
        <v>1912</v>
      </c>
      <c r="J19" s="21"/>
    </row>
    <row r="20" spans="1:14" ht="15" customHeight="1" x14ac:dyDescent="0.2">
      <c r="A20" s="20" t="s">
        <v>8</v>
      </c>
      <c r="B20" s="19">
        <v>125</v>
      </c>
      <c r="C20" s="19">
        <v>76</v>
      </c>
      <c r="D20" s="19">
        <f>+C20+B20</f>
        <v>201</v>
      </c>
      <c r="E20" s="19">
        <v>309</v>
      </c>
      <c r="F20" s="19">
        <v>153</v>
      </c>
      <c r="G20" s="19">
        <f>+E20+F20</f>
        <v>462</v>
      </c>
      <c r="H20" s="19">
        <f>+D20+G20</f>
        <v>663</v>
      </c>
      <c r="I20" s="2"/>
      <c r="K20" s="18"/>
      <c r="L20" s="17"/>
    </row>
    <row r="21" spans="1:14" ht="9" customHeight="1" x14ac:dyDescent="0.2">
      <c r="B21" s="10"/>
      <c r="C21" s="10"/>
      <c r="D21" s="10"/>
      <c r="E21" s="10"/>
      <c r="F21" s="10"/>
      <c r="G21" s="10"/>
      <c r="H21" s="10"/>
    </row>
    <row r="22" spans="1:14" ht="15" customHeight="1" x14ac:dyDescent="0.2">
      <c r="A22" s="16" t="s">
        <v>7</v>
      </c>
      <c r="B22" s="15">
        <f>SUM(B8,B11,B16,B20)</f>
        <v>46715</v>
      </c>
      <c r="C22" s="15">
        <f>SUM(C8,C11,C16,C20)</f>
        <v>50236</v>
      </c>
      <c r="D22" s="15">
        <f>SUM(D8,D11,D16,D20)</f>
        <v>96951</v>
      </c>
      <c r="E22" s="15">
        <f>SUM(E8,E11,E14,E16,E20)</f>
        <v>132943</v>
      </c>
      <c r="F22" s="15">
        <f>SUM(F8,F11,F14,F16,F20)</f>
        <v>143446</v>
      </c>
      <c r="G22" s="15">
        <f>SUM(G8,G11,G14,G16,G20)</f>
        <v>276389</v>
      </c>
      <c r="H22" s="15" t="e">
        <f>SUM(H8,H11,H14,H16,H20)</f>
        <v>#REF!</v>
      </c>
      <c r="I22" s="13"/>
      <c r="J22" s="14"/>
      <c r="K22" s="13"/>
      <c r="L22" s="13"/>
      <c r="M22" s="13"/>
      <c r="N22" s="13"/>
    </row>
    <row r="23" spans="1:14" ht="12.75" customHeight="1" x14ac:dyDescent="0.2"/>
    <row r="24" spans="1:14" x14ac:dyDescent="0.2">
      <c r="A24" s="12" t="s">
        <v>6</v>
      </c>
      <c r="F24" s="2"/>
      <c r="G24" s="2"/>
      <c r="H24" s="2"/>
    </row>
    <row r="25" spans="1:14" ht="12" customHeight="1" x14ac:dyDescent="0.2"/>
    <row r="26" spans="1:14" x14ac:dyDescent="0.2">
      <c r="A26" s="11" t="s">
        <v>5</v>
      </c>
    </row>
    <row r="27" spans="1:14" x14ac:dyDescent="0.2">
      <c r="E27" s="8" t="s">
        <v>4</v>
      </c>
      <c r="F27" s="10">
        <f>SUM(H8)</f>
        <v>32550</v>
      </c>
      <c r="G27" s="9">
        <f>+F27/$F$30*100</f>
        <v>8.7341986137981547</v>
      </c>
    </row>
    <row r="28" spans="1:14" x14ac:dyDescent="0.2">
      <c r="E28" s="8" t="s">
        <v>3</v>
      </c>
      <c r="F28" s="10">
        <f>SUM(H11)</f>
        <v>233260</v>
      </c>
      <c r="G28" s="9">
        <f>+F28/$F$30*100</f>
        <v>62.591065089233723</v>
      </c>
    </row>
    <row r="29" spans="1:14" x14ac:dyDescent="0.2">
      <c r="E29" s="8" t="s">
        <v>2</v>
      </c>
      <c r="F29" s="10">
        <f>SUM(H16)</f>
        <v>106863</v>
      </c>
      <c r="G29" s="9">
        <f>+F29/$F$30*100</f>
        <v>28.674736296968117</v>
      </c>
    </row>
    <row r="30" spans="1:14" x14ac:dyDescent="0.2">
      <c r="E30" s="6"/>
      <c r="F30" s="7">
        <f>SUM(F27:F29)</f>
        <v>372673</v>
      </c>
      <c r="G30" s="9">
        <f>+F30/$F$30*100</f>
        <v>100</v>
      </c>
    </row>
    <row r="31" spans="1:14" x14ac:dyDescent="0.2">
      <c r="E31" s="6" t="s">
        <v>1</v>
      </c>
      <c r="F31" s="7">
        <v>809</v>
      </c>
      <c r="G31" s="8"/>
    </row>
    <row r="32" spans="1:14" x14ac:dyDescent="0.2">
      <c r="E32" s="6" t="s">
        <v>0</v>
      </c>
      <c r="F32" s="7">
        <f>SUM(F30:F31)</f>
        <v>373482</v>
      </c>
      <c r="G32" s="6"/>
      <c r="H32" s="5"/>
    </row>
    <row r="39" spans="2:8" x14ac:dyDescent="0.2">
      <c r="B39" s="4"/>
      <c r="C39" s="4"/>
      <c r="D39" s="4"/>
      <c r="E39" s="4"/>
      <c r="F39" s="4"/>
      <c r="G39" s="4"/>
      <c r="H39" s="4"/>
    </row>
    <row r="40" spans="2:8" x14ac:dyDescent="0.2">
      <c r="B40" s="3"/>
      <c r="C40" s="3"/>
      <c r="D40" s="3"/>
      <c r="E40" s="3"/>
      <c r="F40" s="3"/>
      <c r="G40" s="3"/>
      <c r="H40" s="3"/>
    </row>
    <row r="41" spans="2:8" x14ac:dyDescent="0.2">
      <c r="B41"/>
      <c r="C41"/>
      <c r="D41"/>
      <c r="E41"/>
      <c r="F41"/>
      <c r="G41"/>
      <c r="H41"/>
    </row>
    <row r="42" spans="2:8" x14ac:dyDescent="0.2">
      <c r="B42" s="2"/>
      <c r="C42" s="2"/>
      <c r="D42" s="2"/>
      <c r="E42" s="2"/>
      <c r="F42" s="2"/>
      <c r="G42" s="2"/>
      <c r="H42" s="2"/>
    </row>
  </sheetData>
  <mergeCells count="4">
    <mergeCell ref="A1:H1"/>
    <mergeCell ref="A2:H2"/>
    <mergeCell ref="A3:H3"/>
    <mergeCell ref="H5:H6"/>
  </mergeCells>
  <printOptions horizontalCentered="1"/>
  <pageMargins left="0.51" right="0.51" top="0.79" bottom="0.79" header="0.59" footer="0.51"/>
  <pageSetup scale="75" orientation="landscape" r:id="rId1"/>
  <headerFooter alignWithMargins="0">
    <oddHeader>&amp;R&amp;"Arial,Negrita"&amp;14Resumen Estadístico</oddHeader>
  </headerFooter>
  <ignoredErrors>
    <ignoredError sqref="H11 H14 H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B1:N79"/>
  <sheetViews>
    <sheetView tabSelected="1" zoomScaleNormal="100" workbookViewId="0">
      <selection activeCell="J1" sqref="J1:N1"/>
    </sheetView>
  </sheetViews>
  <sheetFormatPr baseColWidth="10" defaultColWidth="10.85546875" defaultRowHeight="12.75" customHeight="1" x14ac:dyDescent="0.2"/>
  <cols>
    <col min="1" max="8" width="9.140625" style="1" customWidth="1"/>
    <col min="9" max="9" width="11.85546875" style="1" customWidth="1"/>
    <col min="10" max="10" width="5.42578125" style="1" customWidth="1"/>
    <col min="11" max="11" width="39.42578125" style="1" customWidth="1"/>
    <col min="12" max="12" width="10.140625" style="34" customWidth="1"/>
    <col min="13" max="13" width="18.42578125" style="1" customWidth="1"/>
    <col min="14" max="14" width="11.42578125" style="1" customWidth="1"/>
    <col min="15" max="196" width="9.140625" style="1" customWidth="1"/>
    <col min="197" max="16384" width="10.85546875" style="1"/>
  </cols>
  <sheetData>
    <row r="1" spans="2:14" ht="15" customHeight="1" x14ac:dyDescent="0.2">
      <c r="D1" s="59"/>
      <c r="J1" s="73" t="s">
        <v>21</v>
      </c>
      <c r="K1" s="73"/>
      <c r="L1" s="73"/>
      <c r="M1" s="73"/>
      <c r="N1" s="73"/>
    </row>
    <row r="2" spans="2:14" ht="15" customHeight="1" x14ac:dyDescent="0.2">
      <c r="D2" s="59"/>
      <c r="J2" s="73" t="s">
        <v>48</v>
      </c>
      <c r="K2" s="73"/>
      <c r="L2" s="73"/>
      <c r="M2" s="73"/>
      <c r="N2" s="73"/>
    </row>
    <row r="3" spans="2:14" ht="15" customHeight="1" x14ac:dyDescent="0.2">
      <c r="D3" s="59"/>
      <c r="J3" s="75" t="s">
        <v>50</v>
      </c>
      <c r="K3" s="75"/>
      <c r="L3" s="75"/>
      <c r="M3" s="75"/>
      <c r="N3" s="75"/>
    </row>
    <row r="4" spans="2:14" ht="13.5" customHeight="1" x14ac:dyDescent="0.2">
      <c r="D4" s="57"/>
      <c r="J4" s="58"/>
      <c r="K4" s="58"/>
      <c r="L4" s="58"/>
      <c r="M4" s="58"/>
      <c r="N4" s="58"/>
    </row>
    <row r="5" spans="2:14" ht="15" customHeight="1" x14ac:dyDescent="0.2">
      <c r="D5" s="57"/>
      <c r="J5" s="76" t="s">
        <v>47</v>
      </c>
      <c r="K5" s="76" t="s">
        <v>46</v>
      </c>
      <c r="L5" s="25" t="s">
        <v>45</v>
      </c>
      <c r="M5" s="25" t="s">
        <v>44</v>
      </c>
      <c r="N5" s="74" t="s">
        <v>43</v>
      </c>
    </row>
    <row r="6" spans="2:14" ht="15" customHeight="1" x14ac:dyDescent="0.2">
      <c r="D6" s="57"/>
      <c r="J6" s="76"/>
      <c r="K6" s="76"/>
      <c r="L6" s="25" t="s">
        <v>42</v>
      </c>
      <c r="M6" s="25" t="s">
        <v>41</v>
      </c>
      <c r="N6" s="74"/>
    </row>
    <row r="7" spans="2:14" s="34" customFormat="1" ht="9" customHeight="1" x14ac:dyDescent="0.2">
      <c r="B7" s="60"/>
      <c r="C7" s="60"/>
      <c r="D7" s="61"/>
      <c r="E7" s="60"/>
      <c r="K7" s="33"/>
      <c r="L7" s="33"/>
      <c r="M7" s="33"/>
      <c r="N7" s="56">
        <v>0</v>
      </c>
    </row>
    <row r="8" spans="2:14" ht="15" customHeight="1" x14ac:dyDescent="0.2">
      <c r="B8" s="5"/>
      <c r="C8" s="5"/>
      <c r="D8" s="5"/>
      <c r="E8" s="5"/>
      <c r="J8" s="33">
        <v>1</v>
      </c>
      <c r="K8" s="55" t="s">
        <v>37</v>
      </c>
      <c r="L8" s="50">
        <v>17764</v>
      </c>
      <c r="M8" s="49">
        <f t="shared" ref="M8:M22" si="0">(L8/$L$26*100)</f>
        <v>7.6155363114121579</v>
      </c>
      <c r="N8" s="49">
        <f t="shared" ref="N8:N22" si="1">(L8/$L$26)*100+N7</f>
        <v>7.6155363114121579</v>
      </c>
    </row>
    <row r="9" spans="2:14" ht="15" customHeight="1" x14ac:dyDescent="0.2">
      <c r="B9" s="5"/>
      <c r="C9" s="5" t="s">
        <v>39</v>
      </c>
      <c r="D9" s="62">
        <f>L22</f>
        <v>4023</v>
      </c>
      <c r="E9" s="63"/>
      <c r="J9" s="33">
        <v>2</v>
      </c>
      <c r="K9" s="55" t="s">
        <v>26</v>
      </c>
      <c r="L9" s="50">
        <v>14884</v>
      </c>
      <c r="M9" s="49">
        <f t="shared" si="0"/>
        <v>6.3808625568035664</v>
      </c>
      <c r="N9" s="49">
        <f t="shared" si="1"/>
        <v>13.996398868215724</v>
      </c>
    </row>
    <row r="10" spans="2:14" ht="15" customHeight="1" x14ac:dyDescent="0.2">
      <c r="B10" s="5"/>
      <c r="C10" s="64" t="s">
        <v>35</v>
      </c>
      <c r="D10" s="62">
        <f>L21</f>
        <v>4109</v>
      </c>
      <c r="E10" s="65"/>
      <c r="J10" s="33">
        <v>3</v>
      </c>
      <c r="K10" s="55" t="s">
        <v>38</v>
      </c>
      <c r="L10" s="50">
        <v>9820</v>
      </c>
      <c r="M10" s="49">
        <f t="shared" si="0"/>
        <v>4.2098945382834607</v>
      </c>
      <c r="N10" s="49">
        <f t="shared" si="1"/>
        <v>18.206293406499185</v>
      </c>
    </row>
    <row r="11" spans="2:14" ht="15" customHeight="1" x14ac:dyDescent="0.2">
      <c r="B11" s="5"/>
      <c r="C11" s="64" t="s">
        <v>33</v>
      </c>
      <c r="D11" s="62">
        <f>L20</f>
        <v>4174</v>
      </c>
      <c r="E11" s="63"/>
      <c r="J11" s="33">
        <v>4</v>
      </c>
      <c r="K11" s="55" t="s">
        <v>30</v>
      </c>
      <c r="L11" s="50">
        <v>7724</v>
      </c>
      <c r="M11" s="49">
        <f t="shared" si="0"/>
        <v>3.3113264168738747</v>
      </c>
      <c r="N11" s="49">
        <f t="shared" si="1"/>
        <v>21.51761982337306</v>
      </c>
    </row>
    <row r="12" spans="2:14" ht="15" customHeight="1" x14ac:dyDescent="0.2">
      <c r="B12" s="5"/>
      <c r="C12" s="64" t="s">
        <v>24</v>
      </c>
      <c r="D12" s="62">
        <f>L19</f>
        <v>4756</v>
      </c>
      <c r="E12" s="63"/>
      <c r="J12" s="33">
        <v>5</v>
      </c>
      <c r="K12" s="55" t="s">
        <v>25</v>
      </c>
      <c r="L12" s="50">
        <v>7683</v>
      </c>
      <c r="M12" s="49">
        <f t="shared" si="0"/>
        <v>3.293749464117294</v>
      </c>
      <c r="N12" s="49">
        <f t="shared" si="1"/>
        <v>24.811369287490354</v>
      </c>
    </row>
    <row r="13" spans="2:14" ht="15" customHeight="1" x14ac:dyDescent="0.2">
      <c r="B13" s="5"/>
      <c r="C13" s="5" t="s">
        <v>28</v>
      </c>
      <c r="D13" s="62">
        <f>L18</f>
        <v>5003</v>
      </c>
      <c r="E13" s="63"/>
      <c r="J13" s="33">
        <v>6</v>
      </c>
      <c r="K13" s="55" t="s">
        <v>36</v>
      </c>
      <c r="L13" s="50">
        <v>6993</v>
      </c>
      <c r="M13" s="49">
        <f t="shared" si="0"/>
        <v>2.9979422104089859</v>
      </c>
      <c r="N13" s="49">
        <f t="shared" si="1"/>
        <v>27.809311497899341</v>
      </c>
    </row>
    <row r="14" spans="2:14" ht="15" customHeight="1" x14ac:dyDescent="0.2">
      <c r="B14" s="5"/>
      <c r="C14" s="64" t="s">
        <v>29</v>
      </c>
      <c r="D14" s="62">
        <f>L17</f>
        <v>6210</v>
      </c>
      <c r="E14" s="65"/>
      <c r="J14" s="33">
        <v>7</v>
      </c>
      <c r="K14" s="55" t="s">
        <v>27</v>
      </c>
      <c r="L14" s="50">
        <v>6989</v>
      </c>
      <c r="M14" s="49">
        <f t="shared" si="0"/>
        <v>2.996227385749807</v>
      </c>
      <c r="N14" s="49">
        <f t="shared" si="1"/>
        <v>30.805538883649149</v>
      </c>
    </row>
    <row r="15" spans="2:14" ht="15" customHeight="1" x14ac:dyDescent="0.2">
      <c r="B15" s="5"/>
      <c r="C15" s="64" t="s">
        <v>27</v>
      </c>
      <c r="D15" s="62">
        <f>L16</f>
        <v>6661</v>
      </c>
      <c r="E15" s="63"/>
      <c r="J15" s="33">
        <v>8</v>
      </c>
      <c r="K15" s="55" t="s">
        <v>29</v>
      </c>
      <c r="L15" s="50">
        <v>6892</v>
      </c>
      <c r="M15" s="49">
        <f t="shared" si="0"/>
        <v>2.9546428877647259</v>
      </c>
      <c r="N15" s="49">
        <f t="shared" si="1"/>
        <v>33.760181771413876</v>
      </c>
    </row>
    <row r="16" spans="2:14" ht="15" customHeight="1" x14ac:dyDescent="0.2">
      <c r="B16" s="5"/>
      <c r="C16" s="64" t="s">
        <v>32</v>
      </c>
      <c r="D16" s="62">
        <f>L15</f>
        <v>6892</v>
      </c>
      <c r="E16" s="65"/>
      <c r="J16" s="33">
        <v>9</v>
      </c>
      <c r="K16" s="55" t="s">
        <v>31</v>
      </c>
      <c r="L16" s="50">
        <v>6661</v>
      </c>
      <c r="M16" s="49">
        <f t="shared" si="0"/>
        <v>2.8556117636971621</v>
      </c>
      <c r="N16" s="49">
        <f t="shared" si="1"/>
        <v>36.615793535111038</v>
      </c>
    </row>
    <row r="17" spans="2:14" ht="15" customHeight="1" x14ac:dyDescent="0.2">
      <c r="B17" s="5"/>
      <c r="C17" s="64" t="s">
        <v>31</v>
      </c>
      <c r="D17" s="62">
        <f>L14</f>
        <v>6989</v>
      </c>
      <c r="E17" s="66"/>
      <c r="J17" s="33">
        <v>10</v>
      </c>
      <c r="K17" s="55" t="s">
        <v>28</v>
      </c>
      <c r="L17" s="50">
        <v>6210</v>
      </c>
      <c r="M17" s="49">
        <f t="shared" si="0"/>
        <v>2.6622652833747749</v>
      </c>
      <c r="N17" s="49">
        <f t="shared" si="1"/>
        <v>39.27805881848581</v>
      </c>
    </row>
    <row r="18" spans="2:14" ht="15" customHeight="1" x14ac:dyDescent="0.2">
      <c r="B18" s="5"/>
      <c r="C18" s="5" t="s">
        <v>38</v>
      </c>
      <c r="D18" s="62">
        <f>L13</f>
        <v>6993</v>
      </c>
      <c r="E18" s="67"/>
      <c r="J18" s="33">
        <v>11</v>
      </c>
      <c r="K18" s="55" t="s">
        <v>35</v>
      </c>
      <c r="L18" s="50">
        <v>5003</v>
      </c>
      <c r="M18" s="49">
        <f t="shared" si="0"/>
        <v>2.1448169424676329</v>
      </c>
      <c r="N18" s="49">
        <f t="shared" si="1"/>
        <v>41.422875760953445</v>
      </c>
    </row>
    <row r="19" spans="2:14" ht="15" customHeight="1" x14ac:dyDescent="0.2">
      <c r="B19" s="5"/>
      <c r="C19" s="64" t="s">
        <v>30</v>
      </c>
      <c r="D19" s="62">
        <f>L12</f>
        <v>7683</v>
      </c>
      <c r="E19" s="67"/>
      <c r="J19" s="33">
        <v>12</v>
      </c>
      <c r="K19" s="55" t="s">
        <v>49</v>
      </c>
      <c r="L19" s="50">
        <v>4756</v>
      </c>
      <c r="M19" s="49">
        <f t="shared" si="0"/>
        <v>2.0389265197633542</v>
      </c>
      <c r="N19" s="49">
        <f t="shared" si="1"/>
        <v>43.461802280716796</v>
      </c>
    </row>
    <row r="20" spans="2:14" ht="15" customHeight="1" x14ac:dyDescent="0.2">
      <c r="B20" s="5"/>
      <c r="C20" s="64" t="s">
        <v>36</v>
      </c>
      <c r="D20" s="62">
        <f>L11</f>
        <v>7724</v>
      </c>
      <c r="E20" s="68"/>
      <c r="J20" s="33">
        <v>13</v>
      </c>
      <c r="K20" s="54" t="s">
        <v>32</v>
      </c>
      <c r="L20" s="50">
        <v>4174</v>
      </c>
      <c r="M20" s="49">
        <f t="shared" si="0"/>
        <v>1.7894195318528681</v>
      </c>
      <c r="N20" s="49">
        <f t="shared" si="1"/>
        <v>45.251221812569668</v>
      </c>
    </row>
    <row r="21" spans="2:14" ht="15" customHeight="1" x14ac:dyDescent="0.2">
      <c r="B21" s="5"/>
      <c r="C21" s="64" t="s">
        <v>26</v>
      </c>
      <c r="D21" s="62">
        <f>L10</f>
        <v>9820</v>
      </c>
      <c r="E21" s="67"/>
      <c r="J21" s="33">
        <v>14</v>
      </c>
      <c r="K21" s="55" t="s">
        <v>24</v>
      </c>
      <c r="L21" s="53">
        <v>4109</v>
      </c>
      <c r="M21" s="49">
        <f t="shared" si="0"/>
        <v>1.7615536311412157</v>
      </c>
      <c r="N21" s="49">
        <f t="shared" si="1"/>
        <v>47.012775443710886</v>
      </c>
    </row>
    <row r="22" spans="2:14" ht="15" customHeight="1" x14ac:dyDescent="0.2">
      <c r="B22" s="5"/>
      <c r="C22" s="64" t="s">
        <v>25</v>
      </c>
      <c r="D22" s="62">
        <f>L9</f>
        <v>14884</v>
      </c>
      <c r="E22" s="68"/>
      <c r="J22" s="33">
        <v>15</v>
      </c>
      <c r="K22" s="1" t="s">
        <v>34</v>
      </c>
      <c r="L22" s="53">
        <v>4023</v>
      </c>
      <c r="M22" s="49">
        <f t="shared" si="0"/>
        <v>1.7246849009688758</v>
      </c>
      <c r="N22" s="49">
        <f t="shared" si="1"/>
        <v>48.737460344679761</v>
      </c>
    </row>
    <row r="23" spans="2:14" ht="9" customHeight="1" x14ac:dyDescent="0.2">
      <c r="B23" s="5"/>
      <c r="C23" s="64" t="s">
        <v>37</v>
      </c>
      <c r="D23" s="62">
        <f>L8</f>
        <v>17764</v>
      </c>
      <c r="E23" s="69"/>
      <c r="K23" s="8"/>
      <c r="L23" s="52">
        <f>SUM(L8:L22)</f>
        <v>113685</v>
      </c>
      <c r="M23" s="51"/>
      <c r="N23" s="8"/>
    </row>
    <row r="24" spans="2:14" ht="15" customHeight="1" x14ac:dyDescent="0.2">
      <c r="B24" s="5"/>
      <c r="C24" s="5"/>
      <c r="D24" s="70">
        <f>SUM(D9:D23)</f>
        <v>113685</v>
      </c>
      <c r="E24" s="5"/>
      <c r="K24" s="8" t="s">
        <v>40</v>
      </c>
      <c r="L24" s="50">
        <f>+L26-SUM(L8:L22)</f>
        <v>119575</v>
      </c>
      <c r="M24" s="49">
        <f>(L24/$L$26*100)</f>
        <v>51.262539655320239</v>
      </c>
      <c r="N24" s="49">
        <f>(L24/$L$26)*100+N22</f>
        <v>100</v>
      </c>
    </row>
    <row r="25" spans="2:14" ht="9" customHeight="1" x14ac:dyDescent="0.2">
      <c r="B25" s="5"/>
      <c r="C25" s="5"/>
      <c r="D25" s="5"/>
      <c r="E25" s="5"/>
      <c r="J25" s="48"/>
      <c r="K25" s="47"/>
      <c r="L25" s="47"/>
      <c r="M25" s="47"/>
      <c r="N25" s="47"/>
    </row>
    <row r="26" spans="2:14" ht="13.5" customHeight="1" x14ac:dyDescent="0.2">
      <c r="B26" s="5"/>
      <c r="C26" s="69"/>
      <c r="D26" s="52"/>
      <c r="E26" s="5"/>
      <c r="K26" s="8"/>
      <c r="L26" s="46">
        <f>+resumen!H11</f>
        <v>233260</v>
      </c>
      <c r="M26" s="8"/>
      <c r="N26" s="8"/>
    </row>
    <row r="27" spans="2:14" ht="12.75" customHeight="1" x14ac:dyDescent="0.2">
      <c r="B27" s="71"/>
      <c r="C27" s="68"/>
      <c r="D27" s="52"/>
      <c r="E27" s="5"/>
      <c r="N27" s="45"/>
    </row>
    <row r="28" spans="2:14" ht="12.75" customHeight="1" x14ac:dyDescent="0.2">
      <c r="B28" s="71"/>
      <c r="C28" s="67"/>
      <c r="D28" s="52"/>
      <c r="E28" s="5"/>
      <c r="J28" s="32" t="s">
        <v>22</v>
      </c>
      <c r="K28" s="8"/>
      <c r="L28" s="45"/>
      <c r="M28" s="45"/>
      <c r="N28" s="45"/>
    </row>
    <row r="29" spans="2:14" ht="12.75" customHeight="1" x14ac:dyDescent="0.2">
      <c r="B29" s="5"/>
      <c r="C29" s="68"/>
      <c r="D29" s="52"/>
      <c r="E29" s="5"/>
      <c r="J29" s="8"/>
      <c r="K29" s="8"/>
      <c r="N29" s="45"/>
    </row>
    <row r="30" spans="2:14" ht="12.75" customHeight="1" x14ac:dyDescent="0.2">
      <c r="B30" s="5"/>
      <c r="C30" s="67"/>
      <c r="D30" s="52"/>
      <c r="E30" s="5"/>
      <c r="J30" s="31" t="s">
        <v>5</v>
      </c>
      <c r="K30" s="8"/>
    </row>
    <row r="31" spans="2:14" ht="12.75" customHeight="1" x14ac:dyDescent="0.2">
      <c r="B31" s="72"/>
      <c r="C31" s="67"/>
      <c r="D31" s="52"/>
      <c r="E31" s="5"/>
      <c r="L31" s="1"/>
    </row>
    <row r="32" spans="2:14" ht="12.75" customHeight="1" x14ac:dyDescent="0.2">
      <c r="B32" s="40"/>
      <c r="C32" s="44"/>
      <c r="D32" s="38"/>
      <c r="K32" s="43"/>
      <c r="L32" s="1"/>
    </row>
    <row r="33" spans="2:12" ht="12.75" customHeight="1" x14ac:dyDescent="0.2">
      <c r="B33" s="40"/>
      <c r="C33" s="39"/>
      <c r="D33" s="38"/>
      <c r="K33" s="42"/>
      <c r="L33" s="1"/>
    </row>
    <row r="34" spans="2:12" ht="12.75" customHeight="1" x14ac:dyDescent="0.2">
      <c r="B34" s="40"/>
      <c r="C34" s="41"/>
      <c r="D34" s="38"/>
      <c r="G34" s="12"/>
      <c r="K34"/>
      <c r="L34" s="1"/>
    </row>
    <row r="35" spans="2:12" ht="12.75" customHeight="1" x14ac:dyDescent="0.2">
      <c r="B35" s="40"/>
      <c r="C35" s="39"/>
      <c r="D35" s="38"/>
      <c r="K35"/>
      <c r="L35" s="1"/>
    </row>
    <row r="36" spans="2:12" ht="12.75" customHeight="1" x14ac:dyDescent="0.2">
      <c r="B36" s="40"/>
      <c r="C36" s="41"/>
      <c r="D36" s="38"/>
      <c r="G36" s="11"/>
      <c r="K36"/>
      <c r="L36" s="1"/>
    </row>
    <row r="37" spans="2:12" ht="12.75" customHeight="1" x14ac:dyDescent="0.2">
      <c r="B37" s="40"/>
      <c r="C37" s="41"/>
      <c r="D37" s="38"/>
      <c r="K37"/>
      <c r="L37" s="1"/>
    </row>
    <row r="38" spans="2:12" ht="12.75" customHeight="1" x14ac:dyDescent="0.2">
      <c r="B38" s="40"/>
      <c r="C38" s="41"/>
      <c r="D38" s="38"/>
      <c r="K38" s="41"/>
      <c r="L38" s="1"/>
    </row>
    <row r="39" spans="2:12" ht="12.75" customHeight="1" x14ac:dyDescent="0.2">
      <c r="B39" s="40"/>
      <c r="C39" s="39"/>
      <c r="D39" s="38"/>
      <c r="E39" s="12"/>
      <c r="K39"/>
      <c r="L39" s="1"/>
    </row>
    <row r="40" spans="2:12" ht="12.75" customHeight="1" x14ac:dyDescent="0.2">
      <c r="B40" s="30"/>
      <c r="C40"/>
      <c r="D40" s="38"/>
      <c r="K40"/>
      <c r="L40" s="1"/>
    </row>
    <row r="41" spans="2:12" ht="12.75" customHeight="1" x14ac:dyDescent="0.2">
      <c r="B41" s="30"/>
      <c r="C41"/>
      <c r="D41" s="37"/>
      <c r="K41"/>
      <c r="L41" s="1"/>
    </row>
    <row r="42" spans="2:12" ht="12.75" customHeight="1" x14ac:dyDescent="0.2">
      <c r="B42" s="30"/>
      <c r="C42"/>
      <c r="K42"/>
      <c r="L42" s="1"/>
    </row>
    <row r="43" spans="2:12" ht="12.75" customHeight="1" x14ac:dyDescent="0.2">
      <c r="B43" s="30"/>
      <c r="C43"/>
      <c r="K43"/>
      <c r="L43" s="1"/>
    </row>
    <row r="44" spans="2:12" ht="12.75" customHeight="1" x14ac:dyDescent="0.2">
      <c r="B44" s="30"/>
      <c r="C44"/>
      <c r="K44"/>
      <c r="L44" s="1"/>
    </row>
    <row r="45" spans="2:12" ht="12.75" customHeight="1" x14ac:dyDescent="0.2">
      <c r="B45" s="30"/>
      <c r="C45"/>
      <c r="K45"/>
      <c r="L45" s="1"/>
    </row>
    <row r="46" spans="2:12" ht="12.75" customHeight="1" x14ac:dyDescent="0.2">
      <c r="B46" s="30"/>
      <c r="C46"/>
      <c r="K46"/>
      <c r="L46" s="1"/>
    </row>
    <row r="47" spans="2:12" ht="12.75" customHeight="1" x14ac:dyDescent="0.25">
      <c r="B47" s="36"/>
      <c r="C47"/>
      <c r="K47"/>
      <c r="L47" s="1"/>
    </row>
    <row r="48" spans="2:12" ht="12.75" customHeight="1" x14ac:dyDescent="0.2">
      <c r="B48" s="30"/>
      <c r="C48"/>
      <c r="K48"/>
      <c r="L48" s="1"/>
    </row>
    <row r="49" spans="2:12" ht="12.75" customHeight="1" x14ac:dyDescent="0.2">
      <c r="B49" s="30"/>
      <c r="C49"/>
      <c r="L49" s="1"/>
    </row>
    <row r="50" spans="2:12" ht="12.75" customHeight="1" x14ac:dyDescent="0.2">
      <c r="B50" s="30"/>
      <c r="C50"/>
      <c r="L50" s="1"/>
    </row>
    <row r="51" spans="2:12" ht="12.75" customHeight="1" x14ac:dyDescent="0.2">
      <c r="B51" s="30"/>
      <c r="C51"/>
      <c r="L51" s="1"/>
    </row>
    <row r="52" spans="2:12" ht="12.75" customHeight="1" x14ac:dyDescent="0.2">
      <c r="B52" s="30"/>
      <c r="C52"/>
    </row>
    <row r="53" spans="2:12" ht="12.75" customHeight="1" x14ac:dyDescent="0.2">
      <c r="B53" s="30"/>
      <c r="C53"/>
    </row>
    <row r="54" spans="2:12" ht="12.75" customHeight="1" x14ac:dyDescent="0.2">
      <c r="B54" s="30"/>
      <c r="C54"/>
    </row>
    <row r="79" spans="2:12" ht="12.75" customHeight="1" x14ac:dyDescent="0.2">
      <c r="B79" s="35"/>
      <c r="C79"/>
      <c r="L79" s="1"/>
    </row>
  </sheetData>
  <mergeCells count="6">
    <mergeCell ref="J1:N1"/>
    <mergeCell ref="J2:N2"/>
    <mergeCell ref="J3:N3"/>
    <mergeCell ref="J5:J6"/>
    <mergeCell ref="K5:K6"/>
    <mergeCell ref="N5:N6"/>
  </mergeCells>
  <printOptions horizontalCentered="1" verticalCentered="1"/>
  <pageMargins left="0.59" right="0.59" top="0.59" bottom="0.59" header="0.39000000000000007" footer="0.39000000000000007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15 carreras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2023-05-24T14:47:09Z</dcterms:modified>
</cp:coreProperties>
</file>