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alumnos" sheetId="1" r:id="rId1"/>
  </sheets>
  <calcPr calcId="145621"/>
</workbook>
</file>

<file path=xl/calcChain.xml><?xml version="1.0" encoding="utf-8"?>
<calcChain xmlns="http://schemas.openxmlformats.org/spreadsheetml/2006/main">
  <c r="H40" i="1" l="1"/>
  <c r="G40" i="1"/>
  <c r="D40" i="1"/>
  <c r="H39" i="1"/>
  <c r="G39" i="1"/>
  <c r="D39" i="1"/>
  <c r="G38" i="1"/>
  <c r="G37" i="1" s="1"/>
  <c r="D38" i="1"/>
  <c r="D37" i="1" s="1"/>
  <c r="H37" i="1" s="1"/>
  <c r="F37" i="1"/>
  <c r="E37" i="1"/>
  <c r="C37" i="1"/>
  <c r="B37" i="1"/>
  <c r="H36" i="1"/>
  <c r="G36" i="1"/>
  <c r="D36" i="1"/>
  <c r="H35" i="1"/>
  <c r="G35" i="1"/>
  <c r="D35" i="1"/>
  <c r="F34" i="1"/>
  <c r="E34" i="1"/>
  <c r="G34" i="1" s="1"/>
  <c r="C34" i="1"/>
  <c r="D34" i="1" s="1"/>
  <c r="H34" i="1" s="1"/>
  <c r="B34" i="1"/>
  <c r="G33" i="1"/>
  <c r="D33" i="1"/>
  <c r="H33" i="1" s="1"/>
  <c r="F32" i="1"/>
  <c r="E32" i="1"/>
  <c r="G32" i="1" s="1"/>
  <c r="C32" i="1"/>
  <c r="B32" i="1"/>
  <c r="D32" i="1" s="1"/>
  <c r="H32" i="1" s="1"/>
  <c r="G31" i="1"/>
  <c r="H31" i="1" s="1"/>
  <c r="D31" i="1"/>
  <c r="G30" i="1"/>
  <c r="H30" i="1" s="1"/>
  <c r="D30" i="1"/>
  <c r="G29" i="1"/>
  <c r="D29" i="1"/>
  <c r="H29" i="1" s="1"/>
  <c r="H28" i="1"/>
  <c r="G28" i="1"/>
  <c r="D28" i="1"/>
  <c r="H27" i="1"/>
  <c r="G27" i="1"/>
  <c r="D27" i="1"/>
  <c r="G26" i="1"/>
  <c r="D26" i="1"/>
  <c r="H26" i="1" s="1"/>
  <c r="G25" i="1"/>
  <c r="D25" i="1"/>
  <c r="H25" i="1" s="1"/>
  <c r="G24" i="1"/>
  <c r="D24" i="1"/>
  <c r="H24" i="1" s="1"/>
  <c r="G23" i="1"/>
  <c r="H23" i="1" s="1"/>
  <c r="D23" i="1"/>
  <c r="G22" i="1"/>
  <c r="D22" i="1"/>
  <c r="H22" i="1" s="1"/>
  <c r="G21" i="1"/>
  <c r="D21" i="1"/>
  <c r="H21" i="1" s="1"/>
  <c r="H20" i="1"/>
  <c r="G20" i="1"/>
  <c r="D20" i="1"/>
  <c r="F19" i="1"/>
  <c r="E19" i="1"/>
  <c r="G19" i="1" s="1"/>
  <c r="C19" i="1"/>
  <c r="D19" i="1" s="1"/>
  <c r="H19" i="1" s="1"/>
  <c r="B19" i="1"/>
  <c r="G18" i="1"/>
  <c r="F18" i="1"/>
  <c r="E18" i="1"/>
  <c r="C18" i="1"/>
  <c r="B18" i="1"/>
  <c r="D18" i="1" s="1"/>
  <c r="H18" i="1" s="1"/>
  <c r="G17" i="1"/>
  <c r="D17" i="1"/>
  <c r="H17" i="1" s="1"/>
  <c r="G16" i="1"/>
  <c r="D16" i="1"/>
  <c r="H16" i="1" s="1"/>
  <c r="G15" i="1"/>
  <c r="H15" i="1" s="1"/>
  <c r="D15" i="1"/>
  <c r="G14" i="1"/>
  <c r="D14" i="1"/>
  <c r="H14" i="1" s="1"/>
  <c r="G13" i="1"/>
  <c r="D13" i="1"/>
  <c r="H13" i="1" s="1"/>
  <c r="H12" i="1"/>
  <c r="G12" i="1"/>
  <c r="D12" i="1"/>
  <c r="H11" i="1"/>
  <c r="G11" i="1"/>
  <c r="D11" i="1"/>
  <c r="G10" i="1"/>
  <c r="D10" i="1"/>
  <c r="H10" i="1" s="1"/>
  <c r="F9" i="1"/>
  <c r="F8" i="1" s="1"/>
  <c r="F42" i="1" s="1"/>
  <c r="E9" i="1"/>
  <c r="C9" i="1"/>
  <c r="C8" i="1" s="1"/>
  <c r="C42" i="1" s="1"/>
  <c r="B9" i="1"/>
  <c r="D9" i="1" s="1"/>
  <c r="E8" i="1"/>
  <c r="G8" i="1" s="1"/>
  <c r="G42" i="1" s="1"/>
  <c r="D8" i="1" l="1"/>
  <c r="H38" i="1"/>
  <c r="B8" i="1"/>
  <c r="B42" i="1" s="1"/>
  <c r="E42" i="1"/>
  <c r="G9" i="1"/>
  <c r="H9" i="1" s="1"/>
  <c r="H8" i="1" l="1"/>
  <c r="H42" i="1" s="1"/>
  <c r="D42" i="1"/>
</calcChain>
</file>

<file path=xl/sharedStrings.xml><?xml version="1.0" encoding="utf-8"?>
<sst xmlns="http://schemas.openxmlformats.org/spreadsheetml/2006/main" count="49" uniqueCount="46">
  <si>
    <t>UNAM. SISTEMA INCORPORADO</t>
  </si>
  <si>
    <t>ALUMNOS INSCRITOS</t>
  </si>
  <si>
    <t>2023-2024</t>
  </si>
  <si>
    <t>Nivel / Carrera o plan de estudios</t>
  </si>
  <si>
    <t>Primer ingreso</t>
  </si>
  <si>
    <t>Reingreso</t>
  </si>
  <si>
    <t>Población total</t>
  </si>
  <si>
    <t>Hombres</t>
  </si>
  <si>
    <t>Mujeres</t>
  </si>
  <si>
    <t>Total</t>
  </si>
  <si>
    <t>LICENCIATURA</t>
  </si>
  <si>
    <r>
      <t>Administración</t>
    </r>
    <r>
      <rPr>
        <vertAlign val="superscript"/>
        <sz val="10"/>
        <rFont val="Arial"/>
        <family val="2"/>
      </rPr>
      <t>a</t>
    </r>
  </si>
  <si>
    <t>Arquitectura</t>
  </si>
  <si>
    <t>Arquitectura (FES Acatlán)</t>
  </si>
  <si>
    <t>Ciencia Forense</t>
  </si>
  <si>
    <t>Ciencias Ambientales</t>
  </si>
  <si>
    <t>Ciencias de la Comunicación</t>
  </si>
  <si>
    <t>Ciencias Políticas y Administración Pública (FES Acatlán)</t>
  </si>
  <si>
    <t>Cirujano Dentista</t>
  </si>
  <si>
    <t>Contaduría</t>
  </si>
  <si>
    <r>
      <t>Derecho</t>
    </r>
    <r>
      <rPr>
        <vertAlign val="superscript"/>
        <sz val="10"/>
        <rFont val="Arial"/>
        <family val="2"/>
      </rPr>
      <t>a</t>
    </r>
  </si>
  <si>
    <r>
      <t>Derecho (FES Aragón)</t>
    </r>
    <r>
      <rPr>
        <vertAlign val="superscript"/>
        <sz val="10"/>
        <rFont val="Arial"/>
        <family val="2"/>
      </rPr>
      <t>a</t>
    </r>
  </si>
  <si>
    <t>Diseño y Comunicación Visual</t>
  </si>
  <si>
    <t>Enfermería (Facultad de Enfermería y Obstetricia)</t>
  </si>
  <si>
    <t>Enfermería (FES Zaragoza)</t>
  </si>
  <si>
    <t>Enfermería (FES Iztacala)</t>
  </si>
  <si>
    <t>Fisioterapia</t>
  </si>
  <si>
    <t>Informática</t>
  </si>
  <si>
    <t>Ingeniería Civil</t>
  </si>
  <si>
    <t>Ingeniería en Computación</t>
  </si>
  <si>
    <t>Ingeniería en Telecomunicaciones, Sistemas y Electrónica</t>
  </si>
  <si>
    <t>Ingeniería Industrial</t>
  </si>
  <si>
    <t>Médico Cirujano</t>
  </si>
  <si>
    <t>Nutriología</t>
  </si>
  <si>
    <r>
      <t>Pedagogía</t>
    </r>
    <r>
      <rPr>
        <vertAlign val="superscript"/>
        <sz val="10"/>
        <rFont val="Arial"/>
        <family val="2"/>
      </rPr>
      <t>a</t>
    </r>
  </si>
  <si>
    <t>Pedagogía (FES Acatlán)</t>
  </si>
  <si>
    <r>
      <t>Psicología</t>
    </r>
    <r>
      <rPr>
        <vertAlign val="superscript"/>
        <sz val="10"/>
        <rFont val="Arial"/>
        <family val="2"/>
      </rPr>
      <t>a</t>
    </r>
  </si>
  <si>
    <t>Relaciones Internacionales</t>
  </si>
  <si>
    <t>Trabajo Social</t>
  </si>
  <si>
    <t>BACHILLERATO</t>
  </si>
  <si>
    <t>Plan ENP</t>
  </si>
  <si>
    <t>Plan CCH</t>
  </si>
  <si>
    <t>A Distancia</t>
  </si>
  <si>
    <t>T O T A L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</si>
  <si>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</si>
  <si>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FUENTE: Dirección General de Incorporación y Revalidación de Estudios,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</si>
</sst>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10"/>
      <color rgb="FF333333"/>
      <name val="Arial"/>
      <family val="2"/>
    </font>
    <font>
      <sz val="10"/>
      <color rgb="FFFF000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5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 indent="1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horizontal="right" vertical="center"/>
    </xf>
    <xf numFmtId="0" fontId="7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65"/>
  <sheetViews>
    <sheetView tabSelected="1" zoomScale="90" zoomScaleNormal="90" workbookViewId="0">
      <selection sqref="A1:H1"/>
    </sheetView>
  </sheetViews>
  <sheetFormatPr baseColWidth="10" defaultColWidth="11.42578125" defaultRowHeight="12.75" x14ac:dyDescent="0.2"/>
  <cols>
    <col min="1" max="1" width="57.42578125" style="3" customWidth="1"/>
    <col min="2" max="8" width="11.42578125" style="3" customWidth="1"/>
    <col min="9" max="9" width="7.140625" style="2" customWidth="1"/>
    <col min="10" max="16384" width="11.42578125" style="3"/>
  </cols>
  <sheetData>
    <row r="1" spans="1:9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ht="15" customHeight="1" x14ac:dyDescent="0.2">
      <c r="A2" s="4" t="s">
        <v>1</v>
      </c>
      <c r="B2" s="5"/>
      <c r="C2" s="5"/>
      <c r="D2" s="5"/>
      <c r="E2" s="5"/>
      <c r="F2" s="5"/>
      <c r="G2" s="5"/>
      <c r="H2" s="5"/>
    </row>
    <row r="3" spans="1:9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6"/>
    </row>
    <row r="4" spans="1:9" x14ac:dyDescent="0.2">
      <c r="A4" s="7"/>
      <c r="B4" s="7"/>
      <c r="C4" s="7"/>
      <c r="D4" s="7"/>
      <c r="E4" s="7"/>
      <c r="F4" s="7"/>
      <c r="G4" s="7"/>
      <c r="H4" s="7"/>
    </row>
    <row r="5" spans="1:9" ht="15" customHeight="1" x14ac:dyDescent="0.2">
      <c r="A5" s="8" t="s">
        <v>3</v>
      </c>
      <c r="B5" s="8" t="s">
        <v>4</v>
      </c>
      <c r="C5" s="8"/>
      <c r="D5" s="8"/>
      <c r="E5" s="8" t="s">
        <v>5</v>
      </c>
      <c r="F5" s="8"/>
      <c r="G5" s="8"/>
      <c r="H5" s="9" t="s">
        <v>6</v>
      </c>
    </row>
    <row r="6" spans="1:9" ht="15" customHeight="1" x14ac:dyDescent="0.2">
      <c r="A6" s="8"/>
      <c r="B6" s="10" t="s">
        <v>7</v>
      </c>
      <c r="C6" s="10" t="s">
        <v>8</v>
      </c>
      <c r="D6" s="10" t="s">
        <v>9</v>
      </c>
      <c r="E6" s="10" t="s">
        <v>7</v>
      </c>
      <c r="F6" s="10" t="s">
        <v>8</v>
      </c>
      <c r="G6" s="10" t="s">
        <v>9</v>
      </c>
      <c r="H6" s="9"/>
    </row>
    <row r="7" spans="1:9" ht="9" customHeight="1" x14ac:dyDescent="0.2">
      <c r="A7" s="11"/>
      <c r="B7" s="12"/>
      <c r="C7" s="12"/>
      <c r="D7" s="12"/>
      <c r="E7" s="12"/>
      <c r="F7" s="12"/>
      <c r="G7" s="12"/>
      <c r="H7" s="12"/>
    </row>
    <row r="8" spans="1:9" ht="15" customHeight="1" x14ac:dyDescent="0.2">
      <c r="A8" s="13" t="s">
        <v>10</v>
      </c>
      <c r="B8" s="14">
        <f>SUM(B9:B36)</f>
        <v>1514</v>
      </c>
      <c r="C8" s="14">
        <f>SUM(C9:C36)</f>
        <v>3358</v>
      </c>
      <c r="D8" s="14">
        <f>SUM(D9:D36)</f>
        <v>4872</v>
      </c>
      <c r="E8" s="14">
        <f>SUM(E9:E36)</f>
        <v>4490</v>
      </c>
      <c r="F8" s="14">
        <f>SUM(F9:F36)</f>
        <v>8995</v>
      </c>
      <c r="G8" s="14">
        <f>SUM(E8:F8)</f>
        <v>13485</v>
      </c>
      <c r="H8" s="14">
        <f>SUM(D8,G8)</f>
        <v>18357</v>
      </c>
    </row>
    <row r="9" spans="1:9" ht="15" customHeight="1" x14ac:dyDescent="0.2">
      <c r="A9" s="15" t="s">
        <v>11</v>
      </c>
      <c r="B9" s="16">
        <f>64+4</f>
        <v>68</v>
      </c>
      <c r="C9" s="16">
        <f>70+7</f>
        <v>77</v>
      </c>
      <c r="D9" s="16">
        <f>+B9+C9</f>
        <v>145</v>
      </c>
      <c r="E9" s="16">
        <f>230+31</f>
        <v>261</v>
      </c>
      <c r="F9" s="16">
        <f>210+39</f>
        <v>249</v>
      </c>
      <c r="G9" s="16">
        <f t="shared" ref="G9:G32" si="0">SUM(E9:F9)</f>
        <v>510</v>
      </c>
      <c r="H9" s="16">
        <f t="shared" ref="H9:H19" si="1">SUM(D9,G9)</f>
        <v>655</v>
      </c>
    </row>
    <row r="10" spans="1:9" ht="15" customHeight="1" x14ac:dyDescent="0.2">
      <c r="A10" s="15" t="s">
        <v>12</v>
      </c>
      <c r="B10" s="17">
        <v>33</v>
      </c>
      <c r="C10" s="17">
        <v>49</v>
      </c>
      <c r="D10" s="16">
        <f t="shared" ref="D10:D40" si="2">SUM(B10:C10)</f>
        <v>82</v>
      </c>
      <c r="E10" s="17">
        <v>182</v>
      </c>
      <c r="F10" s="17">
        <v>166</v>
      </c>
      <c r="G10" s="16">
        <f t="shared" si="0"/>
        <v>348</v>
      </c>
      <c r="H10" s="16">
        <f t="shared" si="1"/>
        <v>430</v>
      </c>
    </row>
    <row r="11" spans="1:9" ht="15" customHeight="1" x14ac:dyDescent="0.2">
      <c r="A11" s="15" t="s">
        <v>13</v>
      </c>
      <c r="B11" s="16">
        <v>36</v>
      </c>
      <c r="C11" s="16">
        <v>25</v>
      </c>
      <c r="D11" s="16">
        <f t="shared" si="2"/>
        <v>61</v>
      </c>
      <c r="E11" s="16">
        <v>84</v>
      </c>
      <c r="F11" s="16">
        <v>66</v>
      </c>
      <c r="G11" s="16">
        <f t="shared" si="0"/>
        <v>150</v>
      </c>
      <c r="H11" s="16">
        <f t="shared" si="1"/>
        <v>211</v>
      </c>
    </row>
    <row r="12" spans="1:9" ht="15" customHeight="1" x14ac:dyDescent="0.2">
      <c r="A12" s="15" t="s">
        <v>14</v>
      </c>
      <c r="B12" s="16">
        <v>17</v>
      </c>
      <c r="C12" s="16">
        <v>27</v>
      </c>
      <c r="D12" s="16">
        <f t="shared" si="2"/>
        <v>44</v>
      </c>
      <c r="E12" s="16">
        <v>8</v>
      </c>
      <c r="F12" s="16">
        <v>26</v>
      </c>
      <c r="G12" s="16">
        <f t="shared" si="0"/>
        <v>34</v>
      </c>
      <c r="H12" s="16">
        <f t="shared" si="1"/>
        <v>78</v>
      </c>
    </row>
    <row r="13" spans="1:9" ht="15" customHeight="1" x14ac:dyDescent="0.2">
      <c r="A13" s="15" t="s">
        <v>15</v>
      </c>
      <c r="B13" s="16">
        <v>0</v>
      </c>
      <c r="C13" s="16">
        <v>0</v>
      </c>
      <c r="D13" s="16">
        <f t="shared" si="2"/>
        <v>0</v>
      </c>
      <c r="E13" s="16">
        <v>3</v>
      </c>
      <c r="F13" s="16">
        <v>3</v>
      </c>
      <c r="G13" s="16">
        <f t="shared" si="0"/>
        <v>6</v>
      </c>
      <c r="H13" s="16">
        <f t="shared" si="1"/>
        <v>6</v>
      </c>
    </row>
    <row r="14" spans="1:9" ht="15" customHeight="1" x14ac:dyDescent="0.2">
      <c r="A14" s="15" t="s">
        <v>16</v>
      </c>
      <c r="B14" s="16">
        <v>6</v>
      </c>
      <c r="C14" s="16">
        <v>5</v>
      </c>
      <c r="D14" s="16">
        <f t="shared" si="2"/>
        <v>11</v>
      </c>
      <c r="E14" s="16">
        <v>3</v>
      </c>
      <c r="F14" s="16">
        <v>3</v>
      </c>
      <c r="G14" s="16">
        <f t="shared" si="0"/>
        <v>6</v>
      </c>
      <c r="H14" s="16">
        <f t="shared" si="1"/>
        <v>17</v>
      </c>
    </row>
    <row r="15" spans="1:9" ht="15" hidden="1" customHeight="1" x14ac:dyDescent="0.2">
      <c r="A15" s="18" t="s">
        <v>17</v>
      </c>
      <c r="B15" s="19">
        <v>0</v>
      </c>
      <c r="C15" s="19">
        <v>0</v>
      </c>
      <c r="D15" s="19">
        <f t="shared" si="2"/>
        <v>0</v>
      </c>
      <c r="E15" s="19">
        <v>0</v>
      </c>
      <c r="F15" s="19">
        <v>0</v>
      </c>
      <c r="G15" s="19">
        <f t="shared" si="0"/>
        <v>0</v>
      </c>
      <c r="H15" s="19">
        <f t="shared" si="1"/>
        <v>0</v>
      </c>
    </row>
    <row r="16" spans="1:9" ht="15" customHeight="1" x14ac:dyDescent="0.2">
      <c r="A16" s="15" t="s">
        <v>18</v>
      </c>
      <c r="B16" s="17">
        <v>143</v>
      </c>
      <c r="C16" s="17">
        <v>403</v>
      </c>
      <c r="D16" s="16">
        <f t="shared" si="2"/>
        <v>546</v>
      </c>
      <c r="E16" s="17">
        <v>376</v>
      </c>
      <c r="F16" s="17">
        <v>878</v>
      </c>
      <c r="G16" s="16">
        <f t="shared" si="0"/>
        <v>1254</v>
      </c>
      <c r="H16" s="16">
        <f t="shared" si="1"/>
        <v>1800</v>
      </c>
    </row>
    <row r="17" spans="1:8" ht="15" customHeight="1" x14ac:dyDescent="0.2">
      <c r="A17" s="15" t="s">
        <v>19</v>
      </c>
      <c r="B17" s="17">
        <v>35</v>
      </c>
      <c r="C17" s="17">
        <v>38</v>
      </c>
      <c r="D17" s="16">
        <f t="shared" si="2"/>
        <v>73</v>
      </c>
      <c r="E17" s="17">
        <v>81</v>
      </c>
      <c r="F17" s="17">
        <v>111</v>
      </c>
      <c r="G17" s="16">
        <f t="shared" si="0"/>
        <v>192</v>
      </c>
      <c r="H17" s="16">
        <f t="shared" si="1"/>
        <v>265</v>
      </c>
    </row>
    <row r="18" spans="1:8" ht="15" customHeight="1" x14ac:dyDescent="0.2">
      <c r="A18" s="15" t="s">
        <v>20</v>
      </c>
      <c r="B18" s="20">
        <f>163+14</f>
        <v>177</v>
      </c>
      <c r="C18" s="20">
        <f>238+15</f>
        <v>253</v>
      </c>
      <c r="D18" s="16">
        <f t="shared" si="2"/>
        <v>430</v>
      </c>
      <c r="E18" s="20">
        <f>627+24</f>
        <v>651</v>
      </c>
      <c r="F18" s="20">
        <f>743+47</f>
        <v>790</v>
      </c>
      <c r="G18" s="16">
        <f t="shared" si="0"/>
        <v>1441</v>
      </c>
      <c r="H18" s="16">
        <f t="shared" si="1"/>
        <v>1871</v>
      </c>
    </row>
    <row r="19" spans="1:8" ht="15" customHeight="1" x14ac:dyDescent="0.2">
      <c r="A19" s="15" t="s">
        <v>21</v>
      </c>
      <c r="B19" s="20">
        <f>8+8</f>
        <v>16</v>
      </c>
      <c r="C19" s="20">
        <f>6+2</f>
        <v>8</v>
      </c>
      <c r="D19" s="20">
        <f>SUM(B19:C19)</f>
        <v>24</v>
      </c>
      <c r="E19" s="20">
        <f>16+20</f>
        <v>36</v>
      </c>
      <c r="F19" s="20">
        <f>30+12</f>
        <v>42</v>
      </c>
      <c r="G19" s="20">
        <f>SUM(E19:F19)</f>
        <v>78</v>
      </c>
      <c r="H19" s="16">
        <f t="shared" si="1"/>
        <v>102</v>
      </c>
    </row>
    <row r="20" spans="1:8" ht="15" customHeight="1" x14ac:dyDescent="0.2">
      <c r="A20" s="15" t="s">
        <v>22</v>
      </c>
      <c r="B20" s="16">
        <v>35</v>
      </c>
      <c r="C20" s="16">
        <v>73</v>
      </c>
      <c r="D20" s="16">
        <f t="shared" si="2"/>
        <v>108</v>
      </c>
      <c r="E20" s="16">
        <v>107</v>
      </c>
      <c r="F20" s="16">
        <v>229</v>
      </c>
      <c r="G20" s="16">
        <f t="shared" si="0"/>
        <v>336</v>
      </c>
      <c r="H20" s="16">
        <f>SUM(D20,G20)</f>
        <v>444</v>
      </c>
    </row>
    <row r="21" spans="1:8" ht="15" customHeight="1" x14ac:dyDescent="0.2">
      <c r="A21" s="15" t="s">
        <v>23</v>
      </c>
      <c r="B21" s="17">
        <v>82</v>
      </c>
      <c r="C21" s="17">
        <v>433</v>
      </c>
      <c r="D21" s="16">
        <f t="shared" si="2"/>
        <v>515</v>
      </c>
      <c r="E21" s="17">
        <v>289</v>
      </c>
      <c r="F21" s="16">
        <v>1422</v>
      </c>
      <c r="G21" s="16">
        <f t="shared" si="0"/>
        <v>1711</v>
      </c>
      <c r="H21" s="16">
        <f>SUM(D21,G21)</f>
        <v>2226</v>
      </c>
    </row>
    <row r="22" spans="1:8" ht="15" customHeight="1" x14ac:dyDescent="0.2">
      <c r="A22" s="15" t="s">
        <v>24</v>
      </c>
      <c r="B22" s="17">
        <v>70</v>
      </c>
      <c r="C22" s="17">
        <v>183</v>
      </c>
      <c r="D22" s="16">
        <f t="shared" si="2"/>
        <v>253</v>
      </c>
      <c r="E22" s="17">
        <v>126</v>
      </c>
      <c r="F22" s="17">
        <v>395</v>
      </c>
      <c r="G22" s="16">
        <f t="shared" si="0"/>
        <v>521</v>
      </c>
      <c r="H22" s="16">
        <f>SUM(D22,G22)</f>
        <v>774</v>
      </c>
    </row>
    <row r="23" spans="1:8" ht="15" customHeight="1" x14ac:dyDescent="0.2">
      <c r="A23" s="15" t="s">
        <v>25</v>
      </c>
      <c r="B23" s="17">
        <v>176</v>
      </c>
      <c r="C23" s="17">
        <v>504</v>
      </c>
      <c r="D23" s="16">
        <f t="shared" si="2"/>
        <v>680</v>
      </c>
      <c r="E23" s="17">
        <v>418</v>
      </c>
      <c r="F23" s="16">
        <v>1266</v>
      </c>
      <c r="G23" s="16">
        <f t="shared" si="0"/>
        <v>1684</v>
      </c>
      <c r="H23" s="16">
        <f>SUM(D23,G23)</f>
        <v>2364</v>
      </c>
    </row>
    <row r="24" spans="1:8" ht="15" customHeight="1" x14ac:dyDescent="0.2">
      <c r="A24" s="15" t="s">
        <v>26</v>
      </c>
      <c r="B24" s="16">
        <v>58</v>
      </c>
      <c r="C24" s="16">
        <v>64</v>
      </c>
      <c r="D24" s="16">
        <f t="shared" si="2"/>
        <v>122</v>
      </c>
      <c r="E24" s="16">
        <v>105</v>
      </c>
      <c r="F24" s="16">
        <v>165</v>
      </c>
      <c r="G24" s="16">
        <f t="shared" si="0"/>
        <v>270</v>
      </c>
      <c r="H24" s="16">
        <f t="shared" ref="H24:H32" si="3">SUM(D24,G24)</f>
        <v>392</v>
      </c>
    </row>
    <row r="25" spans="1:8" ht="15" customHeight="1" x14ac:dyDescent="0.2">
      <c r="A25" s="15" t="s">
        <v>27</v>
      </c>
      <c r="B25" s="16">
        <v>24</v>
      </c>
      <c r="C25" s="16">
        <v>8</v>
      </c>
      <c r="D25" s="16">
        <f t="shared" si="2"/>
        <v>32</v>
      </c>
      <c r="E25" s="16">
        <v>80</v>
      </c>
      <c r="F25" s="16">
        <v>17</v>
      </c>
      <c r="G25" s="16">
        <f t="shared" si="0"/>
        <v>97</v>
      </c>
      <c r="H25" s="16">
        <f t="shared" si="3"/>
        <v>129</v>
      </c>
    </row>
    <row r="26" spans="1:8" ht="15" customHeight="1" x14ac:dyDescent="0.2">
      <c r="A26" s="15" t="s">
        <v>28</v>
      </c>
      <c r="B26" s="16">
        <v>10</v>
      </c>
      <c r="C26" s="16">
        <v>2</v>
      </c>
      <c r="D26" s="16">
        <f t="shared" si="2"/>
        <v>12</v>
      </c>
      <c r="E26" s="16">
        <v>61</v>
      </c>
      <c r="F26" s="16">
        <v>12</v>
      </c>
      <c r="G26" s="16">
        <f t="shared" si="0"/>
        <v>73</v>
      </c>
      <c r="H26" s="16">
        <f t="shared" si="3"/>
        <v>85</v>
      </c>
    </row>
    <row r="27" spans="1:8" ht="15" hidden="1" customHeight="1" x14ac:dyDescent="0.2">
      <c r="A27" s="18" t="s">
        <v>29</v>
      </c>
      <c r="B27" s="19">
        <v>0</v>
      </c>
      <c r="C27" s="19">
        <v>0</v>
      </c>
      <c r="D27" s="19">
        <f t="shared" si="2"/>
        <v>0</v>
      </c>
      <c r="E27" s="19">
        <v>0</v>
      </c>
      <c r="F27" s="19">
        <v>0</v>
      </c>
      <c r="G27" s="19">
        <f t="shared" si="0"/>
        <v>0</v>
      </c>
      <c r="H27" s="19">
        <f t="shared" si="3"/>
        <v>0</v>
      </c>
    </row>
    <row r="28" spans="1:8" ht="15" customHeight="1" x14ac:dyDescent="0.2">
      <c r="A28" s="15" t="s">
        <v>30</v>
      </c>
      <c r="B28" s="16">
        <v>13</v>
      </c>
      <c r="C28" s="16">
        <v>2</v>
      </c>
      <c r="D28" s="16">
        <f t="shared" si="2"/>
        <v>15</v>
      </c>
      <c r="E28" s="16">
        <v>34</v>
      </c>
      <c r="F28" s="16">
        <v>11</v>
      </c>
      <c r="G28" s="16">
        <f t="shared" si="0"/>
        <v>45</v>
      </c>
      <c r="H28" s="16">
        <f t="shared" si="3"/>
        <v>60</v>
      </c>
    </row>
    <row r="29" spans="1:8" ht="15" customHeight="1" x14ac:dyDescent="0.2">
      <c r="A29" s="15" t="s">
        <v>31</v>
      </c>
      <c r="B29" s="16">
        <v>0</v>
      </c>
      <c r="C29" s="16">
        <v>0</v>
      </c>
      <c r="D29" s="16">
        <f t="shared" si="2"/>
        <v>0</v>
      </c>
      <c r="E29" s="16">
        <v>7</v>
      </c>
      <c r="F29" s="16">
        <v>3</v>
      </c>
      <c r="G29" s="16">
        <f t="shared" si="0"/>
        <v>10</v>
      </c>
      <c r="H29" s="16">
        <f t="shared" si="3"/>
        <v>10</v>
      </c>
    </row>
    <row r="30" spans="1:8" ht="15" customHeight="1" x14ac:dyDescent="0.2">
      <c r="A30" s="15" t="s">
        <v>32</v>
      </c>
      <c r="B30" s="17">
        <v>351</v>
      </c>
      <c r="C30" s="17">
        <v>600</v>
      </c>
      <c r="D30" s="16">
        <f t="shared" si="2"/>
        <v>951</v>
      </c>
      <c r="E30" s="21">
        <v>1153</v>
      </c>
      <c r="F30" s="21">
        <v>1791</v>
      </c>
      <c r="G30" s="16">
        <f t="shared" si="0"/>
        <v>2944</v>
      </c>
      <c r="H30" s="16">
        <f t="shared" si="3"/>
        <v>3895</v>
      </c>
    </row>
    <row r="31" spans="1:8" ht="15" customHeight="1" x14ac:dyDescent="0.2">
      <c r="A31" s="15" t="s">
        <v>33</v>
      </c>
      <c r="B31" s="16">
        <v>19</v>
      </c>
      <c r="C31" s="16">
        <v>11</v>
      </c>
      <c r="D31" s="16">
        <f t="shared" si="2"/>
        <v>30</v>
      </c>
      <c r="E31" s="16">
        <v>7</v>
      </c>
      <c r="F31" s="16">
        <v>27</v>
      </c>
      <c r="G31" s="16">
        <f t="shared" si="0"/>
        <v>34</v>
      </c>
      <c r="H31" s="16">
        <f t="shared" si="3"/>
        <v>64</v>
      </c>
    </row>
    <row r="32" spans="1:8" ht="15" customHeight="1" x14ac:dyDescent="0.2">
      <c r="A32" s="15" t="s">
        <v>34</v>
      </c>
      <c r="B32" s="20">
        <f>16+1</f>
        <v>17</v>
      </c>
      <c r="C32" s="20">
        <f>101+2</f>
        <v>103</v>
      </c>
      <c r="D32" s="16">
        <f t="shared" si="2"/>
        <v>120</v>
      </c>
      <c r="E32" s="20">
        <f>32+1</f>
        <v>33</v>
      </c>
      <c r="F32" s="20">
        <f>196+11</f>
        <v>207</v>
      </c>
      <c r="G32" s="16">
        <f t="shared" si="0"/>
        <v>240</v>
      </c>
      <c r="H32" s="16">
        <f t="shared" si="3"/>
        <v>360</v>
      </c>
    </row>
    <row r="33" spans="1:8" ht="15" customHeight="1" x14ac:dyDescent="0.2">
      <c r="A33" s="15" t="s">
        <v>35</v>
      </c>
      <c r="B33" s="16">
        <v>11</v>
      </c>
      <c r="C33" s="16">
        <v>94</v>
      </c>
      <c r="D33" s="16">
        <f t="shared" si="2"/>
        <v>105</v>
      </c>
      <c r="E33" s="16">
        <v>37</v>
      </c>
      <c r="F33" s="16">
        <v>158</v>
      </c>
      <c r="G33" s="16">
        <f>SUM(E33:F33)</f>
        <v>195</v>
      </c>
      <c r="H33" s="16">
        <f>SUM(D33,G33)</f>
        <v>300</v>
      </c>
    </row>
    <row r="34" spans="1:8" ht="15" customHeight="1" x14ac:dyDescent="0.2">
      <c r="A34" s="15" t="s">
        <v>36</v>
      </c>
      <c r="B34" s="20">
        <f>100+3</f>
        <v>103</v>
      </c>
      <c r="C34" s="20">
        <f>357+17</f>
        <v>374</v>
      </c>
      <c r="D34" s="16">
        <f t="shared" si="2"/>
        <v>477</v>
      </c>
      <c r="E34" s="20">
        <f>311+11</f>
        <v>322</v>
      </c>
      <c r="F34" s="20">
        <f>831+43</f>
        <v>874</v>
      </c>
      <c r="G34" s="16">
        <f>SUM(E34:F34)</f>
        <v>1196</v>
      </c>
      <c r="H34" s="16">
        <f>SUM(D34,G34)</f>
        <v>1673</v>
      </c>
    </row>
    <row r="35" spans="1:8" ht="15" customHeight="1" x14ac:dyDescent="0.2">
      <c r="A35" s="15" t="s">
        <v>37</v>
      </c>
      <c r="B35" s="16">
        <v>12</v>
      </c>
      <c r="C35" s="16">
        <v>10</v>
      </c>
      <c r="D35" s="16">
        <f t="shared" si="2"/>
        <v>22</v>
      </c>
      <c r="E35" s="16">
        <v>20</v>
      </c>
      <c r="F35" s="16">
        <v>28</v>
      </c>
      <c r="G35" s="16">
        <f>SUM(E35:F35)</f>
        <v>48</v>
      </c>
      <c r="H35" s="16">
        <f t="shared" ref="H35:H40" si="4">SUM(D35,G35)</f>
        <v>70</v>
      </c>
    </row>
    <row r="36" spans="1:8" ht="15" customHeight="1" x14ac:dyDescent="0.2">
      <c r="A36" s="15" t="s">
        <v>38</v>
      </c>
      <c r="B36" s="16">
        <v>2</v>
      </c>
      <c r="C36" s="16">
        <v>12</v>
      </c>
      <c r="D36" s="16">
        <f t="shared" si="2"/>
        <v>14</v>
      </c>
      <c r="E36" s="16">
        <v>6</v>
      </c>
      <c r="F36" s="16">
        <v>56</v>
      </c>
      <c r="G36" s="16">
        <f>SUM(E36:F36)</f>
        <v>62</v>
      </c>
      <c r="H36" s="16">
        <f t="shared" si="4"/>
        <v>76</v>
      </c>
    </row>
    <row r="37" spans="1:8" ht="15" customHeight="1" x14ac:dyDescent="0.2">
      <c r="A37" s="22" t="s">
        <v>39</v>
      </c>
      <c r="B37" s="14">
        <f t="shared" ref="B37:G37" si="5">SUM(B38:B40)</f>
        <v>8887</v>
      </c>
      <c r="C37" s="14">
        <f t="shared" si="5"/>
        <v>10003</v>
      </c>
      <c r="D37" s="14">
        <f t="shared" si="5"/>
        <v>18890</v>
      </c>
      <c r="E37" s="14">
        <f t="shared" si="5"/>
        <v>14014</v>
      </c>
      <c r="F37" s="14">
        <f t="shared" si="5"/>
        <v>15983</v>
      </c>
      <c r="G37" s="14">
        <f t="shared" si="5"/>
        <v>29997</v>
      </c>
      <c r="H37" s="14">
        <f t="shared" si="4"/>
        <v>48887</v>
      </c>
    </row>
    <row r="38" spans="1:8" ht="15" customHeight="1" x14ac:dyDescent="0.2">
      <c r="A38" s="15" t="s">
        <v>40</v>
      </c>
      <c r="B38" s="16">
        <v>7030</v>
      </c>
      <c r="C38" s="16">
        <v>8133</v>
      </c>
      <c r="D38" s="16">
        <f t="shared" si="2"/>
        <v>15163</v>
      </c>
      <c r="E38" s="16">
        <v>11125</v>
      </c>
      <c r="F38" s="16">
        <v>12925</v>
      </c>
      <c r="G38" s="16">
        <f>SUM(E38:F38)</f>
        <v>24050</v>
      </c>
      <c r="H38" s="16">
        <f t="shared" si="4"/>
        <v>39213</v>
      </c>
    </row>
    <row r="39" spans="1:8" ht="15" customHeight="1" x14ac:dyDescent="0.2">
      <c r="A39" s="15" t="s">
        <v>41</v>
      </c>
      <c r="B39" s="16">
        <v>1795</v>
      </c>
      <c r="C39" s="16">
        <v>1826</v>
      </c>
      <c r="D39" s="16">
        <f t="shared" si="2"/>
        <v>3621</v>
      </c>
      <c r="E39" s="16">
        <v>2742</v>
      </c>
      <c r="F39" s="16">
        <v>2906</v>
      </c>
      <c r="G39" s="16">
        <f t="shared" ref="G39:G40" si="6">SUM(E39:F39)</f>
        <v>5648</v>
      </c>
      <c r="H39" s="16">
        <f t="shared" si="4"/>
        <v>9269</v>
      </c>
    </row>
    <row r="40" spans="1:8" ht="15" customHeight="1" x14ac:dyDescent="0.2">
      <c r="A40" s="15" t="s">
        <v>42</v>
      </c>
      <c r="B40" s="16">
        <v>62</v>
      </c>
      <c r="C40" s="16">
        <v>44</v>
      </c>
      <c r="D40" s="16">
        <f t="shared" si="2"/>
        <v>106</v>
      </c>
      <c r="E40" s="16">
        <v>147</v>
      </c>
      <c r="F40" s="16">
        <v>152</v>
      </c>
      <c r="G40" s="16">
        <f t="shared" si="6"/>
        <v>299</v>
      </c>
      <c r="H40" s="16">
        <f t="shared" si="4"/>
        <v>405</v>
      </c>
    </row>
    <row r="41" spans="1:8" ht="12" customHeight="1" x14ac:dyDescent="0.2">
      <c r="A41" s="23"/>
      <c r="B41" s="16"/>
      <c r="C41" s="16"/>
      <c r="D41" s="16"/>
      <c r="E41" s="14"/>
      <c r="F41" s="14"/>
      <c r="G41" s="14"/>
      <c r="H41" s="16"/>
    </row>
    <row r="42" spans="1:8" ht="15" customHeight="1" x14ac:dyDescent="0.2">
      <c r="A42" s="24" t="s">
        <v>43</v>
      </c>
      <c r="B42" s="25">
        <f t="shared" ref="B42:H42" si="7">B8+B37</f>
        <v>10401</v>
      </c>
      <c r="C42" s="25">
        <f t="shared" si="7"/>
        <v>13361</v>
      </c>
      <c r="D42" s="25">
        <f t="shared" si="7"/>
        <v>23762</v>
      </c>
      <c r="E42" s="25">
        <f t="shared" si="7"/>
        <v>18504</v>
      </c>
      <c r="F42" s="25">
        <f t="shared" si="7"/>
        <v>24978</v>
      </c>
      <c r="G42" s="25">
        <f t="shared" si="7"/>
        <v>43482</v>
      </c>
      <c r="H42" s="25">
        <f t="shared" si="7"/>
        <v>67244</v>
      </c>
    </row>
    <row r="43" spans="1:8" ht="15" customHeight="1" x14ac:dyDescent="0.2">
      <c r="F43" s="20"/>
      <c r="G43" s="20"/>
      <c r="H43" s="20"/>
    </row>
    <row r="44" spans="1:8" x14ac:dyDescent="0.2">
      <c r="A44" s="26" t="s">
        <v>44</v>
      </c>
    </row>
    <row r="45" spans="1:8" x14ac:dyDescent="0.2">
      <c r="A45" s="27"/>
      <c r="B45" s="27"/>
      <c r="C45" s="27"/>
      <c r="D45" s="27"/>
      <c r="E45" s="27"/>
    </row>
    <row r="46" spans="1:8" ht="15" customHeight="1" x14ac:dyDescent="0.2">
      <c r="A46" s="26"/>
    </row>
    <row r="47" spans="1:8" x14ac:dyDescent="0.2">
      <c r="A47" s="28" t="s">
        <v>45</v>
      </c>
      <c r="B47" s="28"/>
      <c r="C47" s="28"/>
      <c r="D47" s="28"/>
      <c r="E47" s="28"/>
      <c r="F47" s="20"/>
      <c r="G47" s="20"/>
      <c r="H47" s="20"/>
    </row>
    <row r="48" spans="1:8" ht="11.25" customHeight="1" x14ac:dyDescent="0.2">
      <c r="F48" s="20"/>
      <c r="G48" s="20"/>
      <c r="H48" s="20"/>
    </row>
    <row r="49" spans="2:8" ht="12.75" customHeight="1" x14ac:dyDescent="0.2"/>
    <row r="50" spans="2:8" ht="12.75" customHeight="1" x14ac:dyDescent="0.2">
      <c r="B50" s="20"/>
      <c r="C50" s="20"/>
      <c r="D50" s="20"/>
      <c r="E50" s="20"/>
      <c r="F50" s="20"/>
      <c r="G50" s="20"/>
      <c r="H50" s="20"/>
    </row>
    <row r="51" spans="2:8" ht="12.75" customHeight="1" x14ac:dyDescent="0.2"/>
    <row r="52" spans="2:8" ht="12.75" customHeight="1" x14ac:dyDescent="0.2">
      <c r="B52" s="29"/>
      <c r="C52" s="29"/>
      <c r="D52" s="29"/>
      <c r="E52" s="29"/>
      <c r="F52" s="29"/>
      <c r="G52" s="29"/>
      <c r="H52" s="29"/>
    </row>
    <row r="53" spans="2:8" ht="12.75" customHeight="1" x14ac:dyDescent="0.2">
      <c r="B53" s="28"/>
      <c r="C53" s="28"/>
      <c r="D53" s="28"/>
      <c r="E53" s="28"/>
    </row>
    <row r="54" spans="2:8" ht="12.75" customHeight="1" x14ac:dyDescent="0.2"/>
    <row r="55" spans="2:8" ht="12.75" customHeight="1" x14ac:dyDescent="0.2"/>
    <row r="56" spans="2:8" ht="12.75" customHeight="1" x14ac:dyDescent="0.2"/>
    <row r="57" spans="2:8" ht="12.75" customHeight="1" x14ac:dyDescent="0.2"/>
    <row r="58" spans="2:8" ht="12.75" customHeight="1" x14ac:dyDescent="0.2"/>
    <row r="59" spans="2:8" ht="12.75" customHeight="1" x14ac:dyDescent="0.2"/>
    <row r="60" spans="2:8" ht="12.75" customHeight="1" x14ac:dyDescent="0.2"/>
    <row r="61" spans="2:8" ht="12.75" customHeight="1" x14ac:dyDescent="0.2"/>
    <row r="62" spans="2:8" ht="12.75" customHeight="1" x14ac:dyDescent="0.2"/>
    <row r="63" spans="2:8" ht="12.75" customHeight="1" x14ac:dyDescent="0.2"/>
    <row r="64" spans="2:8" ht="12.75" customHeight="1" x14ac:dyDescent="0.2"/>
    <row r="65" ht="12.75" customHeight="1" x14ac:dyDescent="0.2"/>
  </sheetData>
  <mergeCells count="7">
    <mergeCell ref="A45:E45"/>
    <mergeCell ref="A1:H1"/>
    <mergeCell ref="A3:H3"/>
    <mergeCell ref="A5:A6"/>
    <mergeCell ref="B5:D5"/>
    <mergeCell ref="E5:G5"/>
    <mergeCell ref="H5:H6"/>
  </mergeCells>
  <printOptions horizontalCentered="1"/>
  <pageMargins left="0.39370078740157499" right="0.39370078740157499" top="0.59055118110236204" bottom="0.39370078740157499" header="0.511811023622047" footer="0.511811023622047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2024-05-06T18:49:02Z</dcterms:created>
  <dcterms:modified xsi:type="dcterms:W3CDTF">2024-05-06T18:49:11Z</dcterms:modified>
</cp:coreProperties>
</file>