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825" windowWidth="17130" windowHeight="11550"/>
  </bookViews>
  <sheets>
    <sheet name="resumen" sheetId="1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>[2]datos!#REF!</definedName>
    <definedName name="ana">[2]datos!#REF!</definedName>
    <definedName name="_xlnm.Print_Area" localSheetId="0">resumen!$A$1:$H$43</definedName>
    <definedName name="_xlnm.Database" localSheetId="0">#REF!</definedName>
    <definedName name="_xlnm.Database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specialización">'[2]pe posgrado'!$A$9,'[2]pe posgrado'!$H$9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>#REF!</definedName>
    <definedName name="Maestría_total">'[2]pe posgrado'!$A$10,'[2]pe posgrado'!$H$10</definedName>
    <definedName name="mmmmm" localSheetId="0">#REF!</definedName>
    <definedName name="mmmmm">#REF!</definedName>
    <definedName name="ok">'[4]9119B'!$A$1:$L$312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blacion2223">#REF!</definedName>
    <definedName name="posgrado">#REF!</definedName>
    <definedName name="ppp">#REF!</definedName>
    <definedName name="proini">#REF!</definedName>
  </definedNames>
  <calcPr calcId="145621"/>
</workbook>
</file>

<file path=xl/calcChain.xml><?xml version="1.0" encoding="utf-8"?>
<calcChain xmlns="http://schemas.openxmlformats.org/spreadsheetml/2006/main">
  <c r="B22" i="1" l="1"/>
  <c r="G20" i="1"/>
  <c r="D20" i="1"/>
  <c r="H20" i="1" s="1"/>
  <c r="G19" i="1"/>
  <c r="D19" i="1"/>
  <c r="H19" i="1" s="1"/>
  <c r="G18" i="1"/>
  <c r="H18" i="1" s="1"/>
  <c r="D18" i="1"/>
  <c r="G17" i="1"/>
  <c r="D17" i="1"/>
  <c r="D16" i="1" s="1"/>
  <c r="F16" i="1"/>
  <c r="E16" i="1"/>
  <c r="G16" i="1" s="1"/>
  <c r="C16" i="1"/>
  <c r="B16" i="1"/>
  <c r="G15" i="1"/>
  <c r="H15" i="1" s="1"/>
  <c r="D15" i="1"/>
  <c r="D14" i="1" s="1"/>
  <c r="C15" i="1"/>
  <c r="C14" i="1" s="1"/>
  <c r="B15" i="1"/>
  <c r="B14" i="1" s="1"/>
  <c r="F14" i="1"/>
  <c r="E14" i="1"/>
  <c r="G14" i="1" s="1"/>
  <c r="H14" i="1" s="1"/>
  <c r="H13" i="1"/>
  <c r="G13" i="1"/>
  <c r="D13" i="1"/>
  <c r="G12" i="1"/>
  <c r="D12" i="1"/>
  <c r="H12" i="1" s="1"/>
  <c r="F11" i="1"/>
  <c r="G11" i="1" s="1"/>
  <c r="E11" i="1"/>
  <c r="C11" i="1"/>
  <c r="B11" i="1"/>
  <c r="G10" i="1"/>
  <c r="D10" i="1"/>
  <c r="H10" i="1" s="1"/>
  <c r="H9" i="1"/>
  <c r="G9" i="1"/>
  <c r="D9" i="1"/>
  <c r="F8" i="1"/>
  <c r="F22" i="1" s="1"/>
  <c r="E8" i="1"/>
  <c r="G8" i="1" s="1"/>
  <c r="D8" i="1"/>
  <c r="C8" i="1"/>
  <c r="C22" i="1" s="1"/>
  <c r="B8" i="1"/>
  <c r="G22" i="1" l="1"/>
  <c r="H8" i="1"/>
  <c r="H16" i="1"/>
  <c r="F29" i="1" s="1"/>
  <c r="D11" i="1"/>
  <c r="H11" i="1" s="1"/>
  <c r="F28" i="1" s="1"/>
  <c r="H17" i="1"/>
  <c r="E22" i="1"/>
  <c r="F27" i="1" l="1"/>
  <c r="H22" i="1"/>
  <c r="D22" i="1"/>
  <c r="F30" i="1" l="1"/>
  <c r="G27" i="1" s="1"/>
  <c r="F32" i="1" l="1"/>
  <c r="G30" i="1"/>
  <c r="G29" i="1"/>
  <c r="G28" i="1"/>
</calcChain>
</file>

<file path=xl/sharedStrings.xml><?xml version="1.0" encoding="utf-8"?>
<sst xmlns="http://schemas.openxmlformats.org/spreadsheetml/2006/main" count="33" uniqueCount="24">
  <si>
    <t>UNAM. POBLACIÓN ESCOLAR</t>
  </si>
  <si>
    <t>POBLACIÓN ESCOLAR TOTAL</t>
  </si>
  <si>
    <t>2024-2025</t>
  </si>
  <si>
    <t>Primer ingreso</t>
  </si>
  <si>
    <t>Reingreso</t>
  </si>
  <si>
    <t>Población total</t>
  </si>
  <si>
    <t>Hombres</t>
  </si>
  <si>
    <t>Mujeres</t>
  </si>
  <si>
    <t xml:space="preserve">     Total</t>
  </si>
  <si>
    <t>Total</t>
  </si>
  <si>
    <t>Posgrado</t>
  </si>
  <si>
    <t>Sistema Escolarizado</t>
  </si>
  <si>
    <t>Sistema Universidad Abierta y Educación a Distancia</t>
  </si>
  <si>
    <t>Licenciatura</t>
  </si>
  <si>
    <t>Técnico Profesional</t>
  </si>
  <si>
    <t>Bachillerato</t>
  </si>
  <si>
    <t>Escuela Nacional Preparatoria</t>
  </si>
  <si>
    <t>Colegio de Ciencias y Humanidades</t>
  </si>
  <si>
    <t>Iniciación Universitaria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</si>
  <si>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</si>
  <si>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T O T A L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</si>
  <si>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</si>
  <si>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FUENTE: Dirección General de Administración Escolar, UNAM.</t>
  </si>
  <si>
    <t>Tec y Penm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</si>
</sst>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horizontal="centerContinuous" vertical="center"/>
    </xf>
    <xf numFmtId="0" fontId="5" fillId="2" borderId="0" xfId="2" applyFont="1" applyFill="1" applyAlignment="1">
      <alignment horizontal="center" vertical="center" wrapText="1"/>
    </xf>
    <xf numFmtId="0" fontId="5" fillId="2" borderId="0" xfId="2" quotePrefix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3" fontId="4" fillId="0" borderId="0" xfId="2" applyNumberFormat="1" applyFont="1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164" fontId="4" fillId="0" borderId="0" xfId="1" applyNumberFormat="1" applyFont="1"/>
    <xf numFmtId="0" fontId="4" fillId="0" borderId="0" xfId="2" applyFont="1" applyAlignment="1">
      <alignment horizontal="left" vertical="center" indent="1"/>
    </xf>
    <xf numFmtId="3" fontId="4" fillId="0" borderId="0" xfId="2" applyNumberFormat="1" applyFont="1" applyAlignment="1">
      <alignment vertical="center"/>
    </xf>
    <xf numFmtId="164" fontId="4" fillId="0" borderId="0" xfId="1" applyNumberFormat="1" applyFont="1" applyBorder="1" applyAlignment="1">
      <alignment horizontal="right" vertical="center" indent="1"/>
    </xf>
    <xf numFmtId="3" fontId="3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164" fontId="4" fillId="0" borderId="0" xfId="1" applyNumberFormat="1" applyFont="1" applyBorder="1"/>
    <xf numFmtId="0" fontId="4" fillId="0" borderId="0" xfId="2" applyFont="1" applyAlignment="1">
      <alignment horizontal="right"/>
    </xf>
    <xf numFmtId="0" fontId="6" fillId="0" borderId="0" xfId="0" applyFont="1"/>
    <xf numFmtId="3" fontId="4" fillId="0" borderId="0" xfId="0" applyNumberFormat="1" applyFont="1"/>
    <xf numFmtId="0" fontId="3" fillId="2" borderId="0" xfId="2" applyFont="1" applyFill="1" applyAlignment="1">
      <alignment vertical="center"/>
    </xf>
    <xf numFmtId="3" fontId="3" fillId="2" borderId="0" xfId="2" applyNumberFormat="1" applyFont="1" applyFill="1" applyAlignment="1">
      <alignment vertical="center"/>
    </xf>
    <xf numFmtId="3" fontId="4" fillId="0" borderId="0" xfId="2" applyNumberFormat="1" applyFont="1" applyAlignment="1">
      <alignment horizontal="right" vertical="center" indent="1"/>
    </xf>
    <xf numFmtId="0" fontId="8" fillId="0" borderId="0" xfId="2" applyFont="1"/>
    <xf numFmtId="0" fontId="9" fillId="0" borderId="0" xfId="2" applyFont="1"/>
    <xf numFmtId="2" fontId="4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" fontId="10" fillId="0" borderId="0" xfId="2" applyNumberFormat="1" applyFont="1" applyAlignment="1">
      <alignment vertical="center"/>
    </xf>
    <xf numFmtId="0" fontId="10" fillId="0" borderId="0" xfId="2" applyFont="1"/>
    <xf numFmtId="3" fontId="3" fillId="0" borderId="0" xfId="3" quotePrefix="1" applyNumberFormat="1" applyFont="1" applyAlignment="1">
      <alignment horizontal="right" indent="1"/>
    </xf>
    <xf numFmtId="3" fontId="3" fillId="0" borderId="0" xfId="3" applyNumberFormat="1" applyFont="1" applyAlignment="1">
      <alignment horizontal="right" indent="1"/>
    </xf>
  </cellXfs>
  <cellStyles count="10">
    <cellStyle name="Normal" xfId="0" builtinId="0"/>
    <cellStyle name="Normal 10 2 2" xfId="4"/>
    <cellStyle name="Normal 19" xfId="5"/>
    <cellStyle name="Normal 2 4 2" xfId="6"/>
    <cellStyle name="Normal 3" xfId="7"/>
    <cellStyle name="Normal 3 2" xfId="8"/>
    <cellStyle name="Normal 3 2 2" xfId="9"/>
    <cellStyle name="Normal_POBESC_3" xfId="3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2024-2025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14-4ECF-BAC1-0CA7AB63BE31}"/>
              </c:ext>
            </c:extLst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14-4ECF-BAC1-0CA7AB63BE31}"/>
              </c:ext>
            </c:extLst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14-4ECF-BAC1-0CA7AB63BE31}"/>
              </c:ext>
            </c:extLst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14-4ECF-BAC1-0CA7AB63BE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14-4ECF-BAC1-0CA7AB63BE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resumen!$E$27:$E$29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resumen!$F$27:$F$29</c:f>
              <c:numCache>
                <c:formatCode>#,##0</c:formatCode>
                <c:ptCount val="3"/>
                <c:pt idx="0">
                  <c:v>33851</c:v>
                </c:pt>
                <c:pt idx="1">
                  <c:v>232106</c:v>
                </c:pt>
                <c:pt idx="2">
                  <c:v>106087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14-4ECF-BAC1-0CA7AB63B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25</xdr:row>
      <xdr:rowOff>76200</xdr:rowOff>
    </xdr:from>
    <xdr:to>
      <xdr:col>7</xdr:col>
      <xdr:colOff>552451</xdr:colOff>
      <xdr:row>42</xdr:row>
      <xdr:rowOff>139700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>
        <row r="27">
          <cell r="E27" t="str">
            <v>Posgrado</v>
          </cell>
          <cell r="F27">
            <v>33851</v>
          </cell>
        </row>
        <row r="28">
          <cell r="E28" t="str">
            <v>Licenciatura</v>
          </cell>
          <cell r="F28">
            <v>232106</v>
          </cell>
        </row>
        <row r="29">
          <cell r="E29" t="str">
            <v>Bachillerato</v>
          </cell>
          <cell r="F29">
            <v>106087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-</v>
          </cell>
          <cell r="C9" t="str">
            <v>-</v>
          </cell>
          <cell r="D9" t="str">
            <v>-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42"/>
  <sheetViews>
    <sheetView tabSelected="1" zoomScale="85" zoomScaleNormal="85" workbookViewId="0">
      <selection sqref="A1:H1"/>
    </sheetView>
  </sheetViews>
  <sheetFormatPr baseColWidth="10" defaultColWidth="10.85546875" defaultRowHeight="12.75" x14ac:dyDescent="0.2"/>
  <cols>
    <col min="1" max="1" width="56" style="2" customWidth="1"/>
    <col min="2" max="8" width="11.140625" style="2" customWidth="1"/>
    <col min="9" max="9" width="10.85546875" style="2"/>
    <col min="10" max="15" width="11.140625" style="2" customWidth="1"/>
    <col min="16" max="16384" width="10.8554687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1" ht="13.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11" x14ac:dyDescent="0.2">
      <c r="A4" s="3"/>
      <c r="B4" s="3"/>
      <c r="C4" s="3"/>
      <c r="D4" s="3"/>
      <c r="E4" s="3"/>
      <c r="F4" s="3"/>
      <c r="G4" s="3"/>
      <c r="H4" s="3"/>
    </row>
    <row r="5" spans="1:11" ht="15" customHeight="1" x14ac:dyDescent="0.2">
      <c r="A5" s="4"/>
      <c r="B5" s="5" t="s">
        <v>3</v>
      </c>
      <c r="C5" s="5"/>
      <c r="D5" s="5"/>
      <c r="E5" s="5" t="s">
        <v>4</v>
      </c>
      <c r="F5" s="6"/>
      <c r="G5" s="5"/>
      <c r="H5" s="7" t="s">
        <v>5</v>
      </c>
    </row>
    <row r="6" spans="1:11" ht="15" customHeight="1" x14ac:dyDescent="0.2">
      <c r="A6" s="4"/>
      <c r="B6" s="8" t="s">
        <v>6</v>
      </c>
      <c r="C6" s="9" t="s">
        <v>7</v>
      </c>
      <c r="D6" s="9" t="s">
        <v>8</v>
      </c>
      <c r="E6" s="9" t="s">
        <v>6</v>
      </c>
      <c r="F6" s="9" t="s">
        <v>7</v>
      </c>
      <c r="G6" s="9" t="s">
        <v>9</v>
      </c>
      <c r="H6" s="7"/>
    </row>
    <row r="7" spans="1:11" ht="9" customHeight="1" x14ac:dyDescent="0.2">
      <c r="K7" s="10"/>
    </row>
    <row r="8" spans="1:11" ht="15" customHeight="1" x14ac:dyDescent="0.2">
      <c r="A8" s="11" t="s">
        <v>10</v>
      </c>
      <c r="B8" s="12">
        <f>SUM(B9:B10)</f>
        <v>6469</v>
      </c>
      <c r="C8" s="12">
        <f>SUM(C9:C10)</f>
        <v>7447</v>
      </c>
      <c r="D8" s="12">
        <f>SUM(D9:D10)</f>
        <v>13916</v>
      </c>
      <c r="E8" s="12">
        <f>SUM(E9:E10)</f>
        <v>9555</v>
      </c>
      <c r="F8" s="12">
        <f>SUM(F9:F10)</f>
        <v>10380</v>
      </c>
      <c r="G8" s="12">
        <f>SUM(E8:F8)</f>
        <v>19935</v>
      </c>
      <c r="H8" s="12">
        <f>SUM(G8,D8)</f>
        <v>33851</v>
      </c>
      <c r="I8" s="13"/>
    </row>
    <row r="9" spans="1:11" ht="15" customHeight="1" x14ac:dyDescent="0.2">
      <c r="A9" s="14" t="s">
        <v>11</v>
      </c>
      <c r="B9" s="15">
        <v>6429</v>
      </c>
      <c r="C9" s="15">
        <v>7406</v>
      </c>
      <c r="D9" s="15">
        <f>+B9+C9</f>
        <v>13835</v>
      </c>
      <c r="E9" s="15">
        <v>9523</v>
      </c>
      <c r="F9" s="15">
        <v>10330</v>
      </c>
      <c r="G9" s="15">
        <f>+E9+F9</f>
        <v>19853</v>
      </c>
      <c r="H9" s="15">
        <f>+D9+G9</f>
        <v>33688</v>
      </c>
      <c r="I9" s="13"/>
    </row>
    <row r="10" spans="1:11" ht="15" customHeight="1" x14ac:dyDescent="0.2">
      <c r="A10" s="14" t="s">
        <v>12</v>
      </c>
      <c r="B10" s="15">
        <v>40</v>
      </c>
      <c r="C10" s="15">
        <v>41</v>
      </c>
      <c r="D10" s="15">
        <f>+B10+C10</f>
        <v>81</v>
      </c>
      <c r="E10" s="15">
        <v>32</v>
      </c>
      <c r="F10" s="15">
        <v>50</v>
      </c>
      <c r="G10" s="15">
        <f>+E10+F10</f>
        <v>82</v>
      </c>
      <c r="H10" s="15">
        <f>+D10+G10</f>
        <v>163</v>
      </c>
      <c r="I10" s="13"/>
    </row>
    <row r="11" spans="1:11" ht="15" customHeight="1" x14ac:dyDescent="0.2">
      <c r="A11" s="11" t="s">
        <v>13</v>
      </c>
      <c r="B11" s="12">
        <f>+B12+B13</f>
        <v>22526</v>
      </c>
      <c r="C11" s="12">
        <f>+C12+C13</f>
        <v>25977</v>
      </c>
      <c r="D11" s="12">
        <f>+D12+D13</f>
        <v>48503</v>
      </c>
      <c r="E11" s="12">
        <f>+E12+E13</f>
        <v>86838</v>
      </c>
      <c r="F11" s="12">
        <f>+F12+F13</f>
        <v>96765</v>
      </c>
      <c r="G11" s="12">
        <f>SUM(E11:F11)</f>
        <v>183603</v>
      </c>
      <c r="H11" s="12">
        <f t="shared" ref="H11:H20" si="0">+D11+G11</f>
        <v>232106</v>
      </c>
      <c r="I11" s="13"/>
      <c r="J11" s="16"/>
    </row>
    <row r="12" spans="1:11" ht="15" customHeight="1" x14ac:dyDescent="0.2">
      <c r="A12" s="14" t="s">
        <v>11</v>
      </c>
      <c r="B12" s="15">
        <v>17793</v>
      </c>
      <c r="C12" s="15">
        <v>20865</v>
      </c>
      <c r="D12" s="15">
        <f>+B12+C12</f>
        <v>38658</v>
      </c>
      <c r="E12" s="15">
        <v>71650</v>
      </c>
      <c r="F12" s="15">
        <v>77737</v>
      </c>
      <c r="G12" s="15">
        <f>+E12+F12</f>
        <v>149387</v>
      </c>
      <c r="H12" s="15">
        <f>+D12+G12</f>
        <v>188045</v>
      </c>
      <c r="I12" s="13"/>
      <c r="J12" s="10"/>
    </row>
    <row r="13" spans="1:11" ht="15" customHeight="1" x14ac:dyDescent="0.2">
      <c r="A13" s="14" t="s">
        <v>12</v>
      </c>
      <c r="B13" s="15">
        <v>4733</v>
      </c>
      <c r="C13" s="15">
        <v>5112</v>
      </c>
      <c r="D13" s="15">
        <f>+B13+C13</f>
        <v>9845</v>
      </c>
      <c r="E13" s="15">
        <v>15188</v>
      </c>
      <c r="F13" s="15">
        <v>19028</v>
      </c>
      <c r="G13" s="15">
        <f>+E13+F13</f>
        <v>34216</v>
      </c>
      <c r="H13" s="15">
        <f>+D13+G13</f>
        <v>44061</v>
      </c>
      <c r="I13" s="13"/>
    </row>
    <row r="14" spans="1:11" ht="15" customHeight="1" x14ac:dyDescent="0.2">
      <c r="A14" s="11" t="s">
        <v>14</v>
      </c>
      <c r="B14" s="17" t="str">
        <f>B15</f>
        <v>-</v>
      </c>
      <c r="C14" s="17" t="str">
        <f t="shared" ref="C14:F14" si="1">C15</f>
        <v>-</v>
      </c>
      <c r="D14" s="17" t="str">
        <f t="shared" si="1"/>
        <v>-</v>
      </c>
      <c r="E14" s="12">
        <f t="shared" si="1"/>
        <v>3</v>
      </c>
      <c r="F14" s="12">
        <f t="shared" si="1"/>
        <v>3</v>
      </c>
      <c r="G14" s="12">
        <f>+E14+F14</f>
        <v>6</v>
      </c>
      <c r="H14" s="12">
        <f>+G14</f>
        <v>6</v>
      </c>
      <c r="I14" s="13"/>
    </row>
    <row r="15" spans="1:11" ht="15" customHeight="1" x14ac:dyDescent="0.2">
      <c r="A15" s="14" t="s">
        <v>11</v>
      </c>
      <c r="B15" s="18" t="str">
        <f>'[1]téc prof'!B9</f>
        <v>-</v>
      </c>
      <c r="C15" s="18" t="str">
        <f>'[1]téc prof'!C9</f>
        <v>-</v>
      </c>
      <c r="D15" s="18" t="str">
        <f>'[1]téc prof'!D9</f>
        <v>-</v>
      </c>
      <c r="E15" s="15">
        <v>3</v>
      </c>
      <c r="F15" s="15">
        <v>3</v>
      </c>
      <c r="G15" s="15">
        <f>+F15+E15</f>
        <v>6</v>
      </c>
      <c r="H15" s="15">
        <f>+G15</f>
        <v>6</v>
      </c>
      <c r="I15" s="13"/>
    </row>
    <row r="16" spans="1:11" ht="15" customHeight="1" x14ac:dyDescent="0.2">
      <c r="A16" s="11" t="s">
        <v>15</v>
      </c>
      <c r="B16" s="12">
        <f>+B17+B18+B19</f>
        <v>17822</v>
      </c>
      <c r="C16" s="12">
        <f>+C17+C18+C19</f>
        <v>16481</v>
      </c>
      <c r="D16" s="12">
        <f>+D17+D18+D19</f>
        <v>34303</v>
      </c>
      <c r="E16" s="12">
        <f>+E17+E18+E19</f>
        <v>37283</v>
      </c>
      <c r="F16" s="12">
        <f>+F17+F18+F19</f>
        <v>34501</v>
      </c>
      <c r="G16" s="12">
        <f>SUM(E16:F16)</f>
        <v>71784</v>
      </c>
      <c r="H16" s="12">
        <f t="shared" si="0"/>
        <v>106087</v>
      </c>
      <c r="I16" s="19"/>
    </row>
    <row r="17" spans="1:14" ht="15" customHeight="1" x14ac:dyDescent="0.2">
      <c r="A17" s="14" t="s">
        <v>16</v>
      </c>
      <c r="B17" s="15">
        <v>8076</v>
      </c>
      <c r="C17" s="15">
        <v>6974</v>
      </c>
      <c r="D17" s="15">
        <f>SUM(B17:C17)</f>
        <v>15050</v>
      </c>
      <c r="E17" s="15">
        <v>17250</v>
      </c>
      <c r="F17" s="15">
        <v>15136</v>
      </c>
      <c r="G17" s="15">
        <f>SUM(E17:F17)</f>
        <v>32386</v>
      </c>
      <c r="H17" s="15">
        <f>SUM(D17,G17)</f>
        <v>47436</v>
      </c>
    </row>
    <row r="18" spans="1:14" ht="15" customHeight="1" x14ac:dyDescent="0.2">
      <c r="A18" s="14" t="s">
        <v>17</v>
      </c>
      <c r="B18" s="15">
        <v>9442</v>
      </c>
      <c r="C18" s="15">
        <v>9185</v>
      </c>
      <c r="D18" s="15">
        <f t="shared" ref="D18:D19" si="2">SUM(B18:C18)</f>
        <v>18627</v>
      </c>
      <c r="E18" s="15">
        <v>19403</v>
      </c>
      <c r="F18" s="15">
        <v>18650</v>
      </c>
      <c r="G18" s="15">
        <f t="shared" ref="G18:G19" si="3">SUM(E18:F18)</f>
        <v>38053</v>
      </c>
      <c r="H18" s="15">
        <f t="shared" ref="H18:H19" si="4">SUM(D18,G18)</f>
        <v>56680</v>
      </c>
      <c r="J18" s="20"/>
    </row>
    <row r="19" spans="1:14" ht="15" customHeight="1" x14ac:dyDescent="0.2">
      <c r="A19" s="14" t="s">
        <v>18</v>
      </c>
      <c r="B19" s="15">
        <v>304</v>
      </c>
      <c r="C19" s="15">
        <v>322</v>
      </c>
      <c r="D19" s="15">
        <f t="shared" si="2"/>
        <v>626</v>
      </c>
      <c r="E19" s="15">
        <v>630</v>
      </c>
      <c r="F19" s="15">
        <v>715</v>
      </c>
      <c r="G19" s="15">
        <f t="shared" si="3"/>
        <v>1345</v>
      </c>
      <c r="H19" s="15">
        <f t="shared" si="4"/>
        <v>1971</v>
      </c>
      <c r="J19" s="20"/>
    </row>
    <row r="20" spans="1:14" ht="15" customHeight="1" x14ac:dyDescent="0.2">
      <c r="A20" s="11" t="s">
        <v>19</v>
      </c>
      <c r="B20" s="12">
        <v>132</v>
      </c>
      <c r="C20" s="12">
        <v>91</v>
      </c>
      <c r="D20" s="12">
        <f>+C20+B20</f>
        <v>223</v>
      </c>
      <c r="E20" s="12">
        <v>299</v>
      </c>
      <c r="F20" s="12">
        <v>183</v>
      </c>
      <c r="G20" s="12">
        <f>+E20+F20</f>
        <v>482</v>
      </c>
      <c r="H20" s="12">
        <f t="shared" si="0"/>
        <v>705</v>
      </c>
      <c r="I20" s="10"/>
      <c r="K20" s="21"/>
      <c r="L20" s="22"/>
    </row>
    <row r="21" spans="1:14" ht="9" customHeight="1" x14ac:dyDescent="0.2">
      <c r="B21" s="15"/>
      <c r="C21" s="15"/>
      <c r="D21" s="15"/>
      <c r="E21" s="15"/>
      <c r="F21" s="15"/>
      <c r="G21" s="15"/>
      <c r="H21" s="15"/>
    </row>
    <row r="22" spans="1:14" ht="15" customHeight="1" x14ac:dyDescent="0.2">
      <c r="A22" s="23" t="s">
        <v>20</v>
      </c>
      <c r="B22" s="24">
        <f>SUM(B8,B11,B16,B20)</f>
        <v>46949</v>
      </c>
      <c r="C22" s="24">
        <f>SUM(C8,C11,C16,C20)</f>
        <v>49996</v>
      </c>
      <c r="D22" s="24">
        <f>SUM(D8,D11,D16,D20)</f>
        <v>96945</v>
      </c>
      <c r="E22" s="24">
        <f>SUM(E8,E11,E14,E16,E20)</f>
        <v>133978</v>
      </c>
      <c r="F22" s="24">
        <f>SUM(F8,F11,F14,F16,F20)</f>
        <v>141832</v>
      </c>
      <c r="G22" s="24">
        <f>SUM(G8,G11,G14,G16,G20)</f>
        <v>275810</v>
      </c>
      <c r="H22" s="24">
        <f>SUM(H8,H11,H14,H16,H20)</f>
        <v>372755</v>
      </c>
      <c r="I22" s="25"/>
      <c r="J22" s="16"/>
      <c r="K22" s="25"/>
      <c r="L22" s="25"/>
      <c r="M22" s="25"/>
      <c r="N22" s="25"/>
    </row>
    <row r="23" spans="1:14" ht="12.75" customHeight="1" x14ac:dyDescent="0.2"/>
    <row r="24" spans="1:14" x14ac:dyDescent="0.2">
      <c r="A24" s="26" t="s">
        <v>21</v>
      </c>
      <c r="F24" s="10"/>
      <c r="G24" s="10"/>
      <c r="H24" s="10"/>
    </row>
    <row r="25" spans="1:14" ht="12" customHeight="1" x14ac:dyDescent="0.2"/>
    <row r="26" spans="1:14" x14ac:dyDescent="0.2">
      <c r="A26" s="27" t="s">
        <v>22</v>
      </c>
    </row>
    <row r="27" spans="1:14" x14ac:dyDescent="0.2">
      <c r="E27" s="3" t="s">
        <v>10</v>
      </c>
      <c r="F27" s="15">
        <f>SUM(H8)</f>
        <v>33851</v>
      </c>
      <c r="G27" s="28">
        <f>+F27/$F$30*100</f>
        <v>9.0986549977959594</v>
      </c>
    </row>
    <row r="28" spans="1:14" x14ac:dyDescent="0.2">
      <c r="E28" s="3" t="s">
        <v>13</v>
      </c>
      <c r="F28" s="15">
        <f>SUM(H11)</f>
        <v>232106</v>
      </c>
      <c r="G28" s="28">
        <f>+F28/$F$30*100</f>
        <v>62.38670694864048</v>
      </c>
    </row>
    <row r="29" spans="1:14" x14ac:dyDescent="0.2">
      <c r="E29" s="3" t="s">
        <v>15</v>
      </c>
      <c r="F29" s="15">
        <f>SUM(H16)</f>
        <v>106087</v>
      </c>
      <c r="G29" s="28">
        <f>+F29/$F$30*100</f>
        <v>28.514638053563559</v>
      </c>
    </row>
    <row r="30" spans="1:14" x14ac:dyDescent="0.2">
      <c r="E30" s="29"/>
      <c r="F30" s="30">
        <f>SUM(F27:F29)</f>
        <v>372044</v>
      </c>
      <c r="G30" s="28">
        <f>+F30/$F$30*100</f>
        <v>100</v>
      </c>
    </row>
    <row r="31" spans="1:14" x14ac:dyDescent="0.2">
      <c r="E31" s="29" t="s">
        <v>23</v>
      </c>
      <c r="F31" s="30">
        <v>809</v>
      </c>
      <c r="G31" s="3"/>
    </row>
    <row r="32" spans="1:14" x14ac:dyDescent="0.2">
      <c r="E32" s="29" t="s">
        <v>9</v>
      </c>
      <c r="F32" s="30">
        <f>SUM(F30:F31)</f>
        <v>372853</v>
      </c>
      <c r="G32" s="29"/>
      <c r="H32" s="31"/>
    </row>
    <row r="39" spans="2:8" x14ac:dyDescent="0.2">
      <c r="B39" s="32"/>
      <c r="C39" s="32"/>
      <c r="D39" s="32"/>
      <c r="E39" s="32"/>
      <c r="F39" s="32"/>
      <c r="G39" s="32"/>
      <c r="H39" s="32"/>
    </row>
    <row r="40" spans="2:8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/>
      <c r="C41"/>
      <c r="D41"/>
      <c r="E41"/>
      <c r="F41"/>
      <c r="G41"/>
      <c r="H41"/>
    </row>
    <row r="42" spans="2:8" x14ac:dyDescent="0.2">
      <c r="B42" s="10"/>
      <c r="C42" s="10"/>
      <c r="D42" s="10"/>
      <c r="E42" s="10"/>
      <c r="F42" s="10"/>
      <c r="G42" s="10"/>
      <c r="H42" s="10"/>
    </row>
  </sheetData>
  <mergeCells count="4">
    <mergeCell ref="A1:H1"/>
    <mergeCell ref="A2:H2"/>
    <mergeCell ref="A3:H3"/>
    <mergeCell ref="H5:H6"/>
  </mergeCells>
  <printOptions horizontalCentered="1"/>
  <pageMargins left="0.51" right="0.51" top="0.79" bottom="0.79" header="0.59" footer="0.51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2025-03-28T19:41:36Z</dcterms:created>
  <dcterms:modified xsi:type="dcterms:W3CDTF">2025-03-28T19:41:55Z</dcterms:modified>
</cp:coreProperties>
</file>