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Diplomados" sheetId="1" r:id="rId1"/>
    <sheet name="Cursos &amp; ..." sheetId="2" r:id="rId2"/>
  </sheets>
  <definedNames/>
  <calcPr fullCalcOnLoad="1"/>
</workbook>
</file>

<file path=xl/sharedStrings.xml><?xml version="1.0" encoding="utf-8"?>
<sst xmlns="http://schemas.openxmlformats.org/spreadsheetml/2006/main" count="77" uniqueCount="46">
  <si>
    <t xml:space="preserve">Facultad de Derecho </t>
  </si>
  <si>
    <t xml:space="preserve">Programa Universitario de Medio Ambiente </t>
  </si>
  <si>
    <t xml:space="preserve">Centro de Enseñanza para Extranjeros </t>
  </si>
  <si>
    <t xml:space="preserve">Facultad de Arquitectura </t>
  </si>
  <si>
    <t xml:space="preserve">Facultad de Medicina Veterinaria y Zootecnia </t>
  </si>
  <si>
    <t xml:space="preserve">Facultad de Filosofía y Letras </t>
  </si>
  <si>
    <t xml:space="preserve">Escuela Nacional de Estudios Profesionales Aragón </t>
  </si>
  <si>
    <t xml:space="preserve">Instituto de Investigaciones Sociales </t>
  </si>
  <si>
    <t xml:space="preserve">Facultad de Psicología </t>
  </si>
  <si>
    <t xml:space="preserve">Facultad de Química </t>
  </si>
  <si>
    <t xml:space="preserve">Facultad de Odontología </t>
  </si>
  <si>
    <t xml:space="preserve">Instituto de Investigaciones Bibliográficas </t>
  </si>
  <si>
    <t xml:space="preserve">Facultad de Contaduría y Administración </t>
  </si>
  <si>
    <t xml:space="preserve">Centro de Estudios sobre la Universidad </t>
  </si>
  <si>
    <t xml:space="preserve">Programa Universitario de Estudios sobre la Ciudad </t>
  </si>
  <si>
    <t xml:space="preserve">Facultad de Ciencias Políticas y Sociales </t>
  </si>
  <si>
    <t xml:space="preserve">Facultad de Medicina </t>
  </si>
  <si>
    <t xml:space="preserve">Facultad de Estudios Superiores Zaragoza </t>
  </si>
  <si>
    <t xml:space="preserve">Facultad de Economía </t>
  </si>
  <si>
    <t xml:space="preserve">Dirección General de Bibliotecas </t>
  </si>
  <si>
    <t xml:space="preserve">Centro Universitario de Investigaciones Bibliotecológicas </t>
  </si>
  <si>
    <t xml:space="preserve">Dirección General de Actividades Deportivas y Recreativas </t>
  </si>
  <si>
    <t>Facultad de Ingeniería</t>
  </si>
  <si>
    <t xml:space="preserve">Escuela Nacional de Estudios Profesionales Acatlán </t>
  </si>
  <si>
    <t>CURSOS, TALLERES Y CONFERENCIAS</t>
  </si>
  <si>
    <t>DIPLOMADOS</t>
  </si>
  <si>
    <t>Entidad</t>
  </si>
  <si>
    <t>No. Actos</t>
  </si>
  <si>
    <t>No. Beneficiados</t>
  </si>
  <si>
    <t>No. Horas</t>
  </si>
  <si>
    <t>No. Ponentes</t>
  </si>
  <si>
    <t>T O T A L</t>
  </si>
  <si>
    <t>FUENTE: Coordinación de Universidad Abierta y Educación a Distancia, UNAM.</t>
  </si>
  <si>
    <t xml:space="preserve">Centro de Investigaciones sobre América del Norte </t>
  </si>
  <si>
    <t xml:space="preserve">Facultad de Estudios Superiores Cuautitlán </t>
  </si>
  <si>
    <t>ESCUELAS Y FACULTADES</t>
  </si>
  <si>
    <t xml:space="preserve">Escuela Nacional de Artes Plásticas </t>
  </si>
  <si>
    <t>UNIDADES MULTIDISCIPLINARIAS</t>
  </si>
  <si>
    <t>OTRAS ENTIDADES</t>
  </si>
  <si>
    <t xml:space="preserve">Dirección General de Servicios de Cómputo Académico </t>
  </si>
  <si>
    <t>Programa Universitario de Medio Ambiente</t>
  </si>
  <si>
    <t>Dirección General de Actividades Deportivas</t>
  </si>
  <si>
    <t>Facultad de Estudios Superiores Iztacala</t>
  </si>
  <si>
    <t>Dirección General de Personal</t>
  </si>
  <si>
    <t>Centro de Investigaciones Interdisciplinarias en Ciencias y Humanidades</t>
  </si>
  <si>
    <t>UNAM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</si>
</sst>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1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Alignment="1">
      <alignment/>
      <protection/>
    </xf>
    <xf numFmtId="1" fontId="4" fillId="0" borderId="0" xfId="21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1" applyFont="1" applyFill="1" applyAlignment="1">
      <alignment vertical="center"/>
      <protection/>
    </xf>
    <xf numFmtId="1" fontId="3" fillId="0" borderId="0" xfId="21" applyNumberFormat="1" applyFont="1" applyFill="1" applyAlignment="1">
      <alignment horizontal="left"/>
      <protection/>
    </xf>
    <xf numFmtId="1" fontId="3" fillId="0" borderId="0" xfId="21" applyNumberFormat="1" applyFont="1" applyFill="1" applyAlignment="1">
      <alignment/>
      <protection/>
    </xf>
    <xf numFmtId="3" fontId="3" fillId="0" borderId="0" xfId="21" applyNumberFormat="1" applyFont="1" applyFill="1" applyAlignment="1">
      <alignment/>
      <protection/>
    </xf>
    <xf numFmtId="3" fontId="0" fillId="0" borderId="1" xfId="21" applyNumberFormat="1" applyFont="1" applyFill="1" applyBorder="1">
      <alignment vertical="center"/>
      <protection/>
    </xf>
    <xf numFmtId="3" fontId="0" fillId="0" borderId="0" xfId="21" applyNumberFormat="1" applyFont="1" applyFill="1">
      <alignment vertic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21" applyFont="1" applyFill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  <xf numFmtId="0" fontId="3" fillId="0" borderId="0" xfId="21" applyFont="1" applyFill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rsos99_f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1.7109375" style="1" customWidth="1"/>
    <col min="2" max="2" width="55.421875" style="1" customWidth="1"/>
    <col min="3" max="3" width="11.421875" style="3" customWidth="1"/>
    <col min="4" max="4" width="14.57421875" style="3" customWidth="1"/>
    <col min="5" max="6" width="11.421875" style="3" customWidth="1"/>
    <col min="7" max="7" width="0.9921875" style="3" customWidth="1"/>
    <col min="8" max="16384" width="11.421875" style="3" customWidth="1"/>
  </cols>
  <sheetData>
    <row r="1" spans="1:6" ht="12.75">
      <c r="A1" s="43" t="s">
        <v>45</v>
      </c>
      <c r="B1" s="43"/>
      <c r="C1" s="43"/>
      <c r="D1" s="43"/>
      <c r="E1" s="43"/>
      <c r="F1" s="43"/>
    </row>
    <row r="2" spans="1:6" ht="12.75">
      <c r="A2" s="42" t="s">
        <v>25</v>
      </c>
      <c r="B2" s="42"/>
      <c r="C2" s="42"/>
      <c r="D2" s="42"/>
      <c r="E2" s="42"/>
      <c r="F2" s="42"/>
    </row>
    <row r="3" spans="1:6" ht="12.75">
      <c r="A3" s="42">
        <v>2000</v>
      </c>
      <c r="B3" s="42"/>
      <c r="C3" s="42"/>
      <c r="D3" s="42"/>
      <c r="E3" s="42"/>
      <c r="F3" s="42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 t="s">
        <v>26</v>
      </c>
      <c r="C6" s="19" t="s">
        <v>27</v>
      </c>
      <c r="D6" s="19" t="s">
        <v>28</v>
      </c>
      <c r="E6" s="19" t="s">
        <v>29</v>
      </c>
      <c r="F6" s="19" t="s">
        <v>30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>
      <c r="A8" s="6"/>
      <c r="B8" s="6"/>
      <c r="C8" s="7"/>
      <c r="D8" s="7"/>
      <c r="E8" s="7"/>
      <c r="F8" s="7"/>
    </row>
    <row r="9" spans="1:7" ht="12.75">
      <c r="A9" s="29" t="s">
        <v>35</v>
      </c>
      <c r="B9" s="6"/>
      <c r="C9" s="38">
        <f>SUM(C10:C22)</f>
        <v>417</v>
      </c>
      <c r="D9" s="38">
        <f>SUM(D10:D22)</f>
        <v>8333</v>
      </c>
      <c r="E9" s="38">
        <f>SUM(E10:E22)</f>
        <v>174634</v>
      </c>
      <c r="F9" s="38">
        <f>SUM(F10:F22)</f>
        <v>3140</v>
      </c>
      <c r="G9" s="39"/>
    </row>
    <row r="10" spans="1:6" ht="12.75">
      <c r="A10" s="3"/>
      <c r="B10" s="6" t="s">
        <v>36</v>
      </c>
      <c r="C10" s="18">
        <v>8</v>
      </c>
      <c r="D10" s="18">
        <v>213</v>
      </c>
      <c r="E10" s="18">
        <v>580</v>
      </c>
      <c r="F10" s="18">
        <v>10</v>
      </c>
    </row>
    <row r="11" spans="1:6" ht="12.75">
      <c r="A11" s="3"/>
      <c r="B11" s="6" t="s">
        <v>3</v>
      </c>
      <c r="C11" s="18">
        <f>7+25+2</f>
        <v>34</v>
      </c>
      <c r="D11" s="18">
        <f>192+175+5</f>
        <v>372</v>
      </c>
      <c r="E11" s="18">
        <f>904+502+400</f>
        <v>1806</v>
      </c>
      <c r="F11" s="18">
        <f>80+4</f>
        <v>84</v>
      </c>
    </row>
    <row r="12" spans="1:6" ht="12.75">
      <c r="A12" s="3"/>
      <c r="B12" s="6" t="s">
        <v>15</v>
      </c>
      <c r="C12" s="18">
        <v>5</v>
      </c>
      <c r="D12" s="18">
        <v>68</v>
      </c>
      <c r="E12" s="18">
        <v>676</v>
      </c>
      <c r="F12" s="18">
        <v>131</v>
      </c>
    </row>
    <row r="13" spans="1:6" ht="12.75">
      <c r="A13" s="3"/>
      <c r="B13" s="6" t="s">
        <v>12</v>
      </c>
      <c r="C13" s="18">
        <v>64</v>
      </c>
      <c r="D13" s="18">
        <v>1463</v>
      </c>
      <c r="E13" s="18">
        <v>8626</v>
      </c>
      <c r="F13" s="18">
        <v>518</v>
      </c>
    </row>
    <row r="14" spans="1:6" ht="12.75">
      <c r="A14" s="3"/>
      <c r="B14" s="6" t="s">
        <v>0</v>
      </c>
      <c r="C14" s="18">
        <v>4</v>
      </c>
      <c r="D14" s="18">
        <v>613</v>
      </c>
      <c r="E14" s="18">
        <v>623</v>
      </c>
      <c r="F14" s="18">
        <v>69</v>
      </c>
    </row>
    <row r="15" spans="1:6" ht="12.75">
      <c r="A15" s="3"/>
      <c r="B15" s="6" t="s">
        <v>18</v>
      </c>
      <c r="C15" s="18">
        <v>9</v>
      </c>
      <c r="D15" s="18">
        <v>208</v>
      </c>
      <c r="E15" s="18">
        <v>1472</v>
      </c>
      <c r="F15" s="18">
        <v>44</v>
      </c>
    </row>
    <row r="16" spans="1:6" ht="12.75">
      <c r="A16" s="3"/>
      <c r="B16" s="6" t="s">
        <v>5</v>
      </c>
      <c r="C16" s="18">
        <v>11</v>
      </c>
      <c r="D16" s="18">
        <v>299</v>
      </c>
      <c r="E16" s="18">
        <v>1709</v>
      </c>
      <c r="F16" s="18">
        <v>197</v>
      </c>
    </row>
    <row r="17" spans="1:6" ht="12.75">
      <c r="A17" s="3"/>
      <c r="B17" s="6" t="s">
        <v>22</v>
      </c>
      <c r="C17" s="18">
        <v>9</v>
      </c>
      <c r="D17" s="18">
        <v>640</v>
      </c>
      <c r="E17" s="18">
        <v>351</v>
      </c>
      <c r="F17" s="18">
        <v>31</v>
      </c>
    </row>
    <row r="18" spans="1:6" ht="12.75">
      <c r="A18" s="3"/>
      <c r="B18" s="6" t="s">
        <v>16</v>
      </c>
      <c r="C18" s="18">
        <f>219+7</f>
        <v>226</v>
      </c>
      <c r="D18" s="18">
        <f>3276+188</f>
        <v>3464</v>
      </c>
      <c r="E18" s="18">
        <f>150241+1200</f>
        <v>151441</v>
      </c>
      <c r="F18" s="18">
        <f>1399+9</f>
        <v>1408</v>
      </c>
    </row>
    <row r="19" spans="1:6" ht="12.75">
      <c r="A19" s="3"/>
      <c r="B19" s="1" t="s">
        <v>4</v>
      </c>
      <c r="C19" s="18">
        <f>1+1</f>
        <v>2</v>
      </c>
      <c r="D19" s="18">
        <f>15+175</f>
        <v>190</v>
      </c>
      <c r="E19" s="18">
        <f>200+385</f>
        <v>585</v>
      </c>
      <c r="F19" s="18">
        <f>60+43</f>
        <v>103</v>
      </c>
    </row>
    <row r="20" spans="1:6" ht="12.75">
      <c r="A20" s="3"/>
      <c r="B20" s="6" t="s">
        <v>10</v>
      </c>
      <c r="C20" s="18">
        <v>4</v>
      </c>
      <c r="D20" s="18">
        <v>90</v>
      </c>
      <c r="E20" s="18">
        <v>520</v>
      </c>
      <c r="F20" s="18">
        <v>56</v>
      </c>
    </row>
    <row r="21" spans="1:6" ht="12.75">
      <c r="A21" s="3"/>
      <c r="B21" s="6" t="s">
        <v>8</v>
      </c>
      <c r="C21" s="18">
        <v>13</v>
      </c>
      <c r="D21" s="18">
        <v>339</v>
      </c>
      <c r="E21" s="18">
        <v>951</v>
      </c>
      <c r="F21" s="18">
        <v>135</v>
      </c>
    </row>
    <row r="22" spans="1:6" ht="12.75">
      <c r="A22" s="3"/>
      <c r="B22" s="6" t="s">
        <v>9</v>
      </c>
      <c r="C22" s="18">
        <v>28</v>
      </c>
      <c r="D22" s="18">
        <v>374</v>
      </c>
      <c r="E22" s="18">
        <v>5294</v>
      </c>
      <c r="F22" s="18">
        <v>354</v>
      </c>
    </row>
    <row r="23" spans="1:6" ht="12.75">
      <c r="A23" s="3"/>
      <c r="B23" s="6"/>
      <c r="C23" s="18"/>
      <c r="D23" s="18"/>
      <c r="E23" s="18"/>
      <c r="F23" s="18"/>
    </row>
    <row r="24" spans="1:6" ht="12.75">
      <c r="A24" s="35" t="s">
        <v>37</v>
      </c>
      <c r="B24" s="30"/>
      <c r="C24" s="38">
        <f>SUM(C25:C29)</f>
        <v>96</v>
      </c>
      <c r="D24" s="38">
        <f>SUM(D25:D29)</f>
        <v>13143</v>
      </c>
      <c r="E24" s="38">
        <f>SUM(E25:E29)</f>
        <v>9921</v>
      </c>
      <c r="F24" s="38">
        <f>SUM(F25:F29)</f>
        <v>700</v>
      </c>
    </row>
    <row r="25" spans="1:6" ht="12.75">
      <c r="A25" s="2"/>
      <c r="B25" s="11" t="s">
        <v>23</v>
      </c>
      <c r="C25" s="18">
        <v>3</v>
      </c>
      <c r="D25" s="18">
        <v>64</v>
      </c>
      <c r="E25" s="18">
        <v>612</v>
      </c>
      <c r="F25" s="18">
        <v>19</v>
      </c>
    </row>
    <row r="26" spans="1:6" ht="12.75">
      <c r="A26" s="2"/>
      <c r="B26" s="11" t="s">
        <v>6</v>
      </c>
      <c r="C26" s="18">
        <v>2</v>
      </c>
      <c r="D26" s="18">
        <v>34</v>
      </c>
      <c r="E26" s="18">
        <v>344</v>
      </c>
      <c r="F26" s="18">
        <v>11</v>
      </c>
    </row>
    <row r="27" spans="1:6" ht="12.75">
      <c r="A27" s="2"/>
      <c r="B27" s="11" t="s">
        <v>42</v>
      </c>
      <c r="C27" s="18">
        <v>39</v>
      </c>
      <c r="D27" s="18">
        <v>11796</v>
      </c>
      <c r="E27" s="18">
        <v>698</v>
      </c>
      <c r="F27" s="18">
        <v>420</v>
      </c>
    </row>
    <row r="28" spans="1:6" ht="12.75">
      <c r="A28" s="2"/>
      <c r="B28" s="11" t="s">
        <v>34</v>
      </c>
      <c r="C28" s="18">
        <v>40</v>
      </c>
      <c r="D28" s="18">
        <v>885</v>
      </c>
      <c r="E28" s="18">
        <v>4800</v>
      </c>
      <c r="F28" s="18">
        <v>160</v>
      </c>
    </row>
    <row r="29" spans="1:6" ht="12.75">
      <c r="A29" s="2"/>
      <c r="B29" s="11" t="s">
        <v>17</v>
      </c>
      <c r="C29" s="18">
        <v>12</v>
      </c>
      <c r="D29" s="18">
        <v>364</v>
      </c>
      <c r="E29" s="18">
        <v>3467</v>
      </c>
      <c r="F29" s="18">
        <v>90</v>
      </c>
    </row>
    <row r="30" spans="1:6" ht="12.75">
      <c r="A30" s="3"/>
      <c r="B30" s="6"/>
      <c r="C30" s="18"/>
      <c r="D30" s="18"/>
      <c r="E30" s="18"/>
      <c r="F30" s="18"/>
    </row>
    <row r="31" spans="1:6" ht="12.75">
      <c r="A31" s="36" t="s">
        <v>38</v>
      </c>
      <c r="B31" s="36"/>
      <c r="C31" s="38">
        <f>SUM(C32:C35)</f>
        <v>23</v>
      </c>
      <c r="D31" s="38">
        <f>SUM(D32:D35)</f>
        <v>456</v>
      </c>
      <c r="E31" s="38">
        <f>SUM(E32:E35)</f>
        <v>4291</v>
      </c>
      <c r="F31" s="38">
        <f>SUM(F32:F35)</f>
        <v>167</v>
      </c>
    </row>
    <row r="32" spans="1:6" ht="12.75">
      <c r="A32" s="3"/>
      <c r="B32" s="40" t="s">
        <v>41</v>
      </c>
      <c r="C32" s="18">
        <v>1</v>
      </c>
      <c r="D32" s="18">
        <v>35</v>
      </c>
      <c r="E32" s="18">
        <v>280</v>
      </c>
      <c r="F32" s="18">
        <v>18</v>
      </c>
    </row>
    <row r="33" spans="1:6" ht="12.75">
      <c r="A33" s="3"/>
      <c r="B33" s="40" t="s">
        <v>43</v>
      </c>
      <c r="C33" s="18">
        <v>2</v>
      </c>
      <c r="D33" s="18">
        <v>61</v>
      </c>
      <c r="E33" s="18">
        <v>324</v>
      </c>
      <c r="F33" s="18">
        <v>22</v>
      </c>
    </row>
    <row r="34" spans="1:6" ht="12.75">
      <c r="A34" s="3"/>
      <c r="B34" s="6" t="s">
        <v>39</v>
      </c>
      <c r="C34" s="18">
        <v>19</v>
      </c>
      <c r="D34" s="18">
        <v>320</v>
      </c>
      <c r="E34" s="18">
        <v>3627</v>
      </c>
      <c r="F34" s="18">
        <v>114</v>
      </c>
    </row>
    <row r="35" spans="1:6" ht="12.75">
      <c r="A35" s="3"/>
      <c r="B35" s="6" t="s">
        <v>40</v>
      </c>
      <c r="C35" s="18">
        <v>1</v>
      </c>
      <c r="D35" s="18">
        <v>40</v>
      </c>
      <c r="E35" s="18">
        <v>60</v>
      </c>
      <c r="F35" s="18">
        <v>13</v>
      </c>
    </row>
    <row r="36" spans="1:7" ht="12.75">
      <c r="A36" s="26"/>
      <c r="B36" s="26"/>
      <c r="C36" s="27"/>
      <c r="D36" s="27"/>
      <c r="E36" s="27"/>
      <c r="F36" s="27"/>
      <c r="G36" s="15"/>
    </row>
    <row r="37" spans="1:6" ht="9" customHeight="1">
      <c r="A37" s="6"/>
      <c r="B37" s="6"/>
      <c r="C37" s="18"/>
      <c r="D37" s="18"/>
      <c r="E37" s="18"/>
      <c r="F37" s="18"/>
    </row>
    <row r="38" spans="1:6" ht="12.75">
      <c r="A38" s="37" t="s">
        <v>31</v>
      </c>
      <c r="B38" s="37"/>
      <c r="C38" s="38">
        <f>SUM(C9,C24,C31)</f>
        <v>536</v>
      </c>
      <c r="D38" s="38">
        <f>SUM(D9,D24,D31)</f>
        <v>21932</v>
      </c>
      <c r="E38" s="38">
        <f>SUM(E9,E24,E31)</f>
        <v>188846</v>
      </c>
      <c r="F38" s="38">
        <f>SUM(F9,F24,F31)</f>
        <v>4007</v>
      </c>
    </row>
    <row r="39" spans="1:7" ht="9" customHeight="1">
      <c r="A39" s="26"/>
      <c r="B39" s="26"/>
      <c r="C39" s="27"/>
      <c r="D39" s="27"/>
      <c r="E39" s="27"/>
      <c r="F39" s="27"/>
      <c r="G39" s="15"/>
    </row>
    <row r="40" spans="1:6" ht="12.75">
      <c r="A40" s="6"/>
      <c r="B40" s="6"/>
      <c r="C40" s="8"/>
      <c r="D40" s="8"/>
      <c r="E40" s="8"/>
      <c r="F40" s="8"/>
    </row>
    <row r="41" spans="1:6" ht="12.75">
      <c r="A41" s="25" t="s">
        <v>32</v>
      </c>
      <c r="B41" s="25"/>
      <c r="C41" s="8"/>
      <c r="D41" s="8"/>
      <c r="E41" s="8"/>
      <c r="F41" s="8"/>
    </row>
    <row r="42" spans="1:6" ht="12.75">
      <c r="A42" s="6"/>
      <c r="B42" s="6"/>
      <c r="C42" s="8"/>
      <c r="D42" s="8"/>
      <c r="E42" s="8"/>
      <c r="F42" s="8"/>
    </row>
    <row r="43" spans="1:6" ht="12.75">
      <c r="A43" s="6"/>
      <c r="B43" s="6"/>
      <c r="C43" s="8"/>
      <c r="D43" s="8"/>
      <c r="E43" s="8"/>
      <c r="F43" s="8"/>
    </row>
    <row r="44" spans="1:6" ht="12.75">
      <c r="A44" s="6"/>
      <c r="B44" s="6"/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1:6" ht="12.75">
      <c r="A46" s="6"/>
      <c r="B46" s="6"/>
      <c r="C46" s="8"/>
      <c r="D46" s="8"/>
      <c r="E46" s="8"/>
      <c r="F46" s="8"/>
    </row>
    <row r="47" spans="1:6" ht="12.75">
      <c r="A47" s="6"/>
      <c r="B47" s="6"/>
      <c r="C47" s="8"/>
      <c r="D47" s="8"/>
      <c r="E47" s="8"/>
      <c r="F47" s="8"/>
    </row>
    <row r="48" spans="1:6" ht="12.75">
      <c r="A48" s="6"/>
      <c r="B48" s="6"/>
      <c r="C48" s="8"/>
      <c r="D48" s="8"/>
      <c r="E48" s="8"/>
      <c r="F48" s="8"/>
    </row>
    <row r="49" spans="1:6" ht="12.75">
      <c r="A49" s="6"/>
      <c r="B49" s="6"/>
      <c r="C49" s="8"/>
      <c r="D49" s="8"/>
      <c r="E49" s="8"/>
      <c r="F49" s="8"/>
    </row>
    <row r="50" spans="1:6" ht="12.75">
      <c r="A50" s="6"/>
      <c r="B50" s="6"/>
      <c r="C50" s="8"/>
      <c r="D50" s="8"/>
      <c r="E50" s="8"/>
      <c r="F50" s="8"/>
    </row>
    <row r="51" spans="1:6" ht="12.75">
      <c r="A51" s="6"/>
      <c r="B51" s="6"/>
      <c r="C51" s="7"/>
      <c r="D51" s="7"/>
      <c r="E51" s="7"/>
      <c r="F51" s="7"/>
    </row>
    <row r="52" spans="1:6" ht="12.75">
      <c r="A52" s="6"/>
      <c r="B52" s="6"/>
      <c r="C52" s="7"/>
      <c r="D52" s="7"/>
      <c r="E52" s="7"/>
      <c r="F52" s="7"/>
    </row>
    <row r="53" spans="1:6" ht="12.75">
      <c r="A53" s="6"/>
      <c r="B53" s="6"/>
      <c r="C53" s="7"/>
      <c r="D53" s="7"/>
      <c r="E53" s="7"/>
      <c r="F53" s="7"/>
    </row>
    <row r="54" spans="1:6" ht="12.75">
      <c r="A54" s="6"/>
      <c r="B54" s="6"/>
      <c r="C54" s="7"/>
      <c r="D54" s="7"/>
      <c r="E54" s="7"/>
      <c r="F54" s="7"/>
    </row>
    <row r="55" spans="1:6" ht="12.75">
      <c r="A55" s="6"/>
      <c r="B55" s="6"/>
      <c r="C55" s="7"/>
      <c r="D55" s="7"/>
      <c r="E55" s="7"/>
      <c r="F55" s="7"/>
    </row>
    <row r="56" spans="1:6" ht="12.75">
      <c r="A56" s="6"/>
      <c r="B56" s="6"/>
      <c r="C56" s="7"/>
      <c r="D56" s="7"/>
      <c r="E56" s="7"/>
      <c r="F56" s="7"/>
    </row>
    <row r="57" spans="1:6" ht="12.75">
      <c r="A57" s="6"/>
      <c r="B57" s="6"/>
      <c r="C57" s="7"/>
      <c r="D57" s="7"/>
      <c r="E57" s="7"/>
      <c r="F57" s="7"/>
    </row>
    <row r="58" spans="1:6" ht="12.75">
      <c r="A58" s="6"/>
      <c r="B58" s="6"/>
      <c r="C58" s="7"/>
      <c r="D58" s="7"/>
      <c r="E58" s="7"/>
      <c r="F58" s="7"/>
    </row>
    <row r="59" spans="1:6" ht="12.75">
      <c r="A59" s="6"/>
      <c r="B59" s="6"/>
      <c r="C59" s="7"/>
      <c r="D59" s="7"/>
      <c r="E59" s="7"/>
      <c r="F59" s="7"/>
    </row>
    <row r="60" spans="1:6" ht="12.75">
      <c r="A60" s="6"/>
      <c r="B60" s="6"/>
      <c r="C60" s="7"/>
      <c r="D60" s="7"/>
      <c r="E60" s="7"/>
      <c r="F60" s="7"/>
    </row>
    <row r="61" spans="1:6" ht="12.75">
      <c r="A61" s="6"/>
      <c r="B61" s="6"/>
      <c r="C61" s="7"/>
      <c r="D61" s="7"/>
      <c r="E61" s="7"/>
      <c r="F61" s="7"/>
    </row>
    <row r="62" spans="1:6" ht="12.75">
      <c r="A62" s="6"/>
      <c r="B62" s="6"/>
      <c r="C62" s="7"/>
      <c r="D62" s="7"/>
      <c r="E62" s="7"/>
      <c r="F62" s="7"/>
    </row>
    <row r="63" spans="1:6" ht="12.75">
      <c r="A63" s="6"/>
      <c r="B63" s="6"/>
      <c r="C63" s="7"/>
      <c r="D63" s="7"/>
      <c r="E63" s="7"/>
      <c r="F63" s="7"/>
    </row>
    <row r="64" spans="1:6" ht="12.75">
      <c r="A64" s="6"/>
      <c r="B64" s="6"/>
      <c r="C64" s="7"/>
      <c r="D64" s="7"/>
      <c r="E64" s="7"/>
      <c r="F64" s="7"/>
    </row>
    <row r="65" spans="1:7" ht="12.75">
      <c r="A65" s="6"/>
      <c r="B65" s="6"/>
      <c r="C65" s="7"/>
      <c r="D65" s="7"/>
      <c r="E65" s="7"/>
      <c r="F65" s="7"/>
      <c r="G65" s="7"/>
    </row>
    <row r="66" spans="1:6" ht="12.75">
      <c r="A66" s="6"/>
      <c r="B66" s="6"/>
      <c r="C66" s="7"/>
      <c r="D66" s="7"/>
      <c r="E66" s="7"/>
      <c r="F66" s="7"/>
    </row>
    <row r="67" spans="1:6" ht="12.75">
      <c r="A67" s="6"/>
      <c r="B67" s="6"/>
      <c r="C67" s="7"/>
      <c r="D67" s="7"/>
      <c r="E67" s="7"/>
      <c r="F67" s="7"/>
    </row>
    <row r="68" spans="1:6" ht="12.75">
      <c r="A68" s="6"/>
      <c r="B68" s="6"/>
      <c r="C68" s="7"/>
      <c r="D68" s="7"/>
      <c r="E68" s="7"/>
      <c r="F68" s="7"/>
    </row>
  </sheetData>
  <mergeCells count="3">
    <mergeCell ref="A2:F2"/>
    <mergeCell ref="A3:F3"/>
    <mergeCell ref="A1:F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5"/>
  <sheetViews>
    <sheetView zoomScale="75" zoomScaleNormal="75" workbookViewId="0" topLeftCell="A1">
      <selection activeCell="B14" sqref="B14"/>
    </sheetView>
  </sheetViews>
  <sheetFormatPr defaultColWidth="11.421875" defaultRowHeight="12.75"/>
  <cols>
    <col min="1" max="1" width="1.57421875" style="2" customWidth="1"/>
    <col min="2" max="2" width="57.140625" style="2" customWidth="1"/>
    <col min="3" max="4" width="14.7109375" style="10" customWidth="1"/>
    <col min="5" max="5" width="11.421875" style="10" customWidth="1"/>
    <col min="6" max="6" width="14.7109375" style="10" customWidth="1"/>
    <col min="7" max="7" width="0.71875" style="10" customWidth="1"/>
    <col min="8" max="16384" width="11.421875" style="10" customWidth="1"/>
  </cols>
  <sheetData>
    <row r="1" spans="1:6" ht="12.75">
      <c r="A1" s="44" t="s">
        <v>45</v>
      </c>
      <c r="B1" s="44"/>
      <c r="C1" s="44"/>
      <c r="D1" s="44"/>
      <c r="E1" s="44"/>
      <c r="F1" s="44"/>
    </row>
    <row r="2" spans="1:6" ht="12.75">
      <c r="A2" s="42" t="s">
        <v>24</v>
      </c>
      <c r="B2" s="42"/>
      <c r="C2" s="42"/>
      <c r="D2" s="42"/>
      <c r="E2" s="42"/>
      <c r="F2" s="42"/>
    </row>
    <row r="3" spans="1:6" ht="12.75">
      <c r="A3" s="42">
        <v>2000</v>
      </c>
      <c r="B3" s="42"/>
      <c r="C3" s="42"/>
      <c r="D3" s="42"/>
      <c r="E3" s="42"/>
      <c r="F3" s="42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26</v>
      </c>
      <c r="C6" s="19" t="s">
        <v>27</v>
      </c>
      <c r="D6" s="19" t="s">
        <v>28</v>
      </c>
      <c r="E6" s="19" t="s">
        <v>29</v>
      </c>
      <c r="F6" s="19" t="s">
        <v>30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35</v>
      </c>
      <c r="B9" s="29"/>
      <c r="C9" s="31">
        <f>SUM(C10:C22)</f>
        <v>1602</v>
      </c>
      <c r="D9" s="31">
        <f>SUM(D10:D22)</f>
        <v>41715</v>
      </c>
      <c r="E9" s="31">
        <f>SUM(E10:E22)</f>
        <v>91111</v>
      </c>
      <c r="F9" s="31">
        <f>SUM(F10:F22)</f>
        <v>6383</v>
      </c>
      <c r="G9" s="28"/>
    </row>
    <row r="10" spans="2:6" ht="12" customHeight="1">
      <c r="B10" s="11" t="s">
        <v>36</v>
      </c>
      <c r="C10" s="24">
        <f>126+6</f>
        <v>132</v>
      </c>
      <c r="D10" s="24">
        <f>3263+408</f>
        <v>3671</v>
      </c>
      <c r="E10" s="24">
        <f>23220+9</f>
        <v>23229</v>
      </c>
      <c r="F10" s="24">
        <f>198+6</f>
        <v>204</v>
      </c>
    </row>
    <row r="11" spans="2:6" ht="12" customHeight="1">
      <c r="B11" s="11" t="s">
        <v>3</v>
      </c>
      <c r="C11" s="24">
        <f>58+5</f>
        <v>63</v>
      </c>
      <c r="D11" s="24">
        <f>1308+431</f>
        <v>1739</v>
      </c>
      <c r="E11" s="24">
        <f>290+18</f>
        <v>308</v>
      </c>
      <c r="F11" s="24">
        <f>16+20</f>
        <v>36</v>
      </c>
    </row>
    <row r="12" spans="2:6" ht="12" customHeight="1">
      <c r="B12" s="11" t="s">
        <v>15</v>
      </c>
      <c r="C12" s="24">
        <v>42</v>
      </c>
      <c r="D12" s="24">
        <v>1186</v>
      </c>
      <c r="E12" s="24">
        <v>1192</v>
      </c>
      <c r="F12" s="24">
        <v>65</v>
      </c>
    </row>
    <row r="13" spans="2:6" ht="12" customHeight="1">
      <c r="B13" s="11" t="s">
        <v>12</v>
      </c>
      <c r="C13" s="24">
        <f>222+13</f>
        <v>235</v>
      </c>
      <c r="D13" s="24">
        <f>7345+534</f>
        <v>7879</v>
      </c>
      <c r="E13" s="24">
        <f>12663+90</f>
        <v>12753</v>
      </c>
      <c r="F13" s="24">
        <f>663+27</f>
        <v>690</v>
      </c>
    </row>
    <row r="14" spans="2:6" ht="12" customHeight="1">
      <c r="B14" s="11" t="s">
        <v>0</v>
      </c>
      <c r="C14" s="24">
        <v>5</v>
      </c>
      <c r="D14" s="24">
        <v>299</v>
      </c>
      <c r="E14" s="24">
        <v>224</v>
      </c>
      <c r="F14" s="24">
        <v>72</v>
      </c>
    </row>
    <row r="15" spans="2:6" ht="12" customHeight="1">
      <c r="B15" s="11" t="s">
        <v>18</v>
      </c>
      <c r="C15" s="24">
        <v>37</v>
      </c>
      <c r="D15" s="24">
        <v>890</v>
      </c>
      <c r="E15" s="24">
        <v>1822</v>
      </c>
      <c r="F15" s="24">
        <v>85</v>
      </c>
    </row>
    <row r="16" spans="2:6" ht="12" customHeight="1">
      <c r="B16" s="11" t="s">
        <v>5</v>
      </c>
      <c r="C16" s="24">
        <f>23+46</f>
        <v>69</v>
      </c>
      <c r="D16" s="24">
        <f>310+850</f>
        <v>1160</v>
      </c>
      <c r="E16" s="24">
        <f>840+92</f>
        <v>932</v>
      </c>
      <c r="F16" s="24">
        <f>50+46</f>
        <v>96</v>
      </c>
    </row>
    <row r="17" spans="2:6" ht="12" customHeight="1">
      <c r="B17" s="11" t="s">
        <v>22</v>
      </c>
      <c r="C17" s="24">
        <f>282+16+53</f>
        <v>351</v>
      </c>
      <c r="D17" s="24">
        <f>4861+2185+871</f>
        <v>7917</v>
      </c>
      <c r="E17" s="24">
        <f>7353+409+565</f>
        <v>8327</v>
      </c>
      <c r="F17" s="24">
        <f>135+31+70</f>
        <v>236</v>
      </c>
    </row>
    <row r="18" spans="2:6" ht="12" customHeight="1">
      <c r="B18" s="11" t="s">
        <v>16</v>
      </c>
      <c r="C18" s="24">
        <v>373</v>
      </c>
      <c r="D18" s="24">
        <v>7937</v>
      </c>
      <c r="E18" s="24">
        <v>37117</v>
      </c>
      <c r="F18" s="24">
        <v>4261</v>
      </c>
    </row>
    <row r="19" spans="2:6" ht="12" customHeight="1">
      <c r="B19" s="9" t="s">
        <v>4</v>
      </c>
      <c r="C19" s="24">
        <v>59</v>
      </c>
      <c r="D19" s="24">
        <v>2063</v>
      </c>
      <c r="E19" s="24">
        <v>644</v>
      </c>
      <c r="F19" s="24">
        <v>284</v>
      </c>
    </row>
    <row r="20" spans="2:6" ht="12" customHeight="1">
      <c r="B20" s="11" t="s">
        <v>10</v>
      </c>
      <c r="C20" s="24">
        <v>9</v>
      </c>
      <c r="D20" s="24">
        <v>3781</v>
      </c>
      <c r="E20" s="24">
        <v>210</v>
      </c>
      <c r="F20" s="24">
        <v>144</v>
      </c>
    </row>
    <row r="21" spans="2:6" ht="12" customHeight="1">
      <c r="B21" s="11" t="s">
        <v>8</v>
      </c>
      <c r="C21" s="24">
        <v>165</v>
      </c>
      <c r="D21" s="24">
        <v>2594</v>
      </c>
      <c r="E21" s="24">
        <v>3148</v>
      </c>
      <c r="F21" s="24">
        <v>193</v>
      </c>
    </row>
    <row r="22" spans="2:6" ht="12" customHeight="1">
      <c r="B22" s="11" t="s">
        <v>9</v>
      </c>
      <c r="C22" s="24">
        <v>62</v>
      </c>
      <c r="D22" s="24">
        <v>599</v>
      </c>
      <c r="E22" s="24">
        <v>1205</v>
      </c>
      <c r="F22" s="24">
        <v>17</v>
      </c>
    </row>
    <row r="23" spans="2:6" ht="12" customHeight="1">
      <c r="B23" s="11"/>
      <c r="C23" s="24"/>
      <c r="D23" s="24"/>
      <c r="E23" s="24"/>
      <c r="F23" s="24"/>
    </row>
    <row r="24" spans="1:6" ht="12" customHeight="1">
      <c r="A24" s="35" t="s">
        <v>37</v>
      </c>
      <c r="B24" s="30"/>
      <c r="C24" s="31">
        <f>SUM(C25:C29)</f>
        <v>309</v>
      </c>
      <c r="D24" s="31">
        <f>SUM(D25:D29)</f>
        <v>7333</v>
      </c>
      <c r="E24" s="31">
        <f>SUM(E25:E29)</f>
        <v>10318</v>
      </c>
      <c r="F24" s="31">
        <f>SUM(F25:F29)</f>
        <v>698</v>
      </c>
    </row>
    <row r="25" spans="2:6" ht="12" customHeight="1">
      <c r="B25" s="11" t="s">
        <v>23</v>
      </c>
      <c r="C25" s="24">
        <f>56+1</f>
        <v>57</v>
      </c>
      <c r="D25" s="24">
        <f>1152+48</f>
        <v>1200</v>
      </c>
      <c r="E25" s="24">
        <f>2674+9</f>
        <v>2683</v>
      </c>
      <c r="F25" s="24">
        <f>104+1</f>
        <v>105</v>
      </c>
    </row>
    <row r="26" spans="2:6" ht="12" customHeight="1">
      <c r="B26" s="11" t="s">
        <v>6</v>
      </c>
      <c r="C26" s="24">
        <v>112</v>
      </c>
      <c r="D26" s="24">
        <v>1327</v>
      </c>
      <c r="E26" s="24">
        <v>5035</v>
      </c>
      <c r="F26" s="24">
        <v>154</v>
      </c>
    </row>
    <row r="27" spans="2:6" ht="12" customHeight="1">
      <c r="B27" s="11" t="s">
        <v>42</v>
      </c>
      <c r="C27" s="24">
        <v>44</v>
      </c>
      <c r="D27" s="24">
        <v>1554</v>
      </c>
      <c r="E27" s="24">
        <v>637</v>
      </c>
      <c r="F27" s="24">
        <v>183</v>
      </c>
    </row>
    <row r="28" spans="2:6" ht="12" customHeight="1">
      <c r="B28" s="11" t="s">
        <v>34</v>
      </c>
      <c r="C28" s="24">
        <f>6+60</f>
        <v>66</v>
      </c>
      <c r="D28" s="24">
        <f>145+2235</f>
        <v>2380</v>
      </c>
      <c r="E28" s="24">
        <f>150+128</f>
        <v>278</v>
      </c>
      <c r="F28" s="24">
        <f>6+67</f>
        <v>73</v>
      </c>
    </row>
    <row r="29" spans="2:6" ht="12" customHeight="1">
      <c r="B29" s="11" t="s">
        <v>17</v>
      </c>
      <c r="C29" s="24">
        <v>30</v>
      </c>
      <c r="D29" s="24">
        <v>872</v>
      </c>
      <c r="E29" s="24">
        <v>1685</v>
      </c>
      <c r="F29" s="24">
        <v>183</v>
      </c>
    </row>
    <row r="30" spans="2:6" ht="12" customHeight="1">
      <c r="B30" s="11"/>
      <c r="C30" s="24"/>
      <c r="D30" s="24"/>
      <c r="E30" s="24"/>
      <c r="F30" s="24"/>
    </row>
    <row r="31" spans="1:6" ht="12" customHeight="1">
      <c r="A31" s="35" t="s">
        <v>38</v>
      </c>
      <c r="B31" s="30"/>
      <c r="C31" s="31">
        <f>SUM(C32:C44)</f>
        <v>2623</v>
      </c>
      <c r="D31" s="31">
        <f>SUM(D32:D44)</f>
        <v>34755</v>
      </c>
      <c r="E31" s="31">
        <f>SUM(E32:E44)</f>
        <v>38884</v>
      </c>
      <c r="F31" s="31">
        <f>SUM(F32:F44)</f>
        <v>2987</v>
      </c>
    </row>
    <row r="32" spans="2:6" ht="12" customHeight="1">
      <c r="B32" s="11" t="s">
        <v>2</v>
      </c>
      <c r="C32" s="24">
        <f>842+56</f>
        <v>898</v>
      </c>
      <c r="D32" s="24">
        <f>4527+2658</f>
        <v>7185</v>
      </c>
      <c r="E32" s="24">
        <f>6238+200</f>
        <v>6438</v>
      </c>
      <c r="F32" s="24">
        <f>845+101</f>
        <v>946</v>
      </c>
    </row>
    <row r="33" spans="2:6" ht="12" customHeight="1">
      <c r="B33" s="11" t="s">
        <v>13</v>
      </c>
      <c r="C33" s="24">
        <v>7</v>
      </c>
      <c r="D33" s="24">
        <v>177</v>
      </c>
      <c r="E33" s="24">
        <v>208</v>
      </c>
      <c r="F33" s="24">
        <v>42</v>
      </c>
    </row>
    <row r="34" spans="2:6" ht="12" customHeight="1">
      <c r="B34" s="11" t="s">
        <v>44</v>
      </c>
      <c r="C34" s="24">
        <v>22</v>
      </c>
      <c r="D34" s="24">
        <v>1110</v>
      </c>
      <c r="E34" s="24">
        <v>241</v>
      </c>
      <c r="F34" s="24">
        <v>220</v>
      </c>
    </row>
    <row r="35" spans="2:6" ht="12" customHeight="1">
      <c r="B35" s="11" t="s">
        <v>33</v>
      </c>
      <c r="C35" s="24">
        <v>4</v>
      </c>
      <c r="D35" s="24">
        <v>650</v>
      </c>
      <c r="E35" s="24">
        <v>44</v>
      </c>
      <c r="F35" s="24">
        <v>74</v>
      </c>
    </row>
    <row r="36" spans="2:6" ht="12" customHeight="1">
      <c r="B36" s="11" t="s">
        <v>20</v>
      </c>
      <c r="C36" s="24">
        <v>21</v>
      </c>
      <c r="D36" s="24">
        <v>1063</v>
      </c>
      <c r="E36" s="24">
        <v>279</v>
      </c>
      <c r="F36" s="24">
        <v>131</v>
      </c>
    </row>
    <row r="37" spans="2:6" ht="12" customHeight="1">
      <c r="B37" s="9" t="s">
        <v>21</v>
      </c>
      <c r="C37" s="24">
        <v>16</v>
      </c>
      <c r="D37" s="24">
        <v>560</v>
      </c>
      <c r="E37" s="24">
        <v>570</v>
      </c>
      <c r="F37" s="24">
        <v>58</v>
      </c>
    </row>
    <row r="38" spans="2:6" ht="12" customHeight="1">
      <c r="B38" s="11" t="s">
        <v>19</v>
      </c>
      <c r="C38" s="24">
        <v>20</v>
      </c>
      <c r="D38" s="24">
        <v>200</v>
      </c>
      <c r="E38" s="24">
        <v>410</v>
      </c>
      <c r="F38" s="24">
        <v>18</v>
      </c>
    </row>
    <row r="39" spans="2:6" ht="12" customHeight="1">
      <c r="B39" s="11" t="s">
        <v>43</v>
      </c>
      <c r="C39" s="24">
        <v>179</v>
      </c>
      <c r="D39" s="24">
        <v>2615</v>
      </c>
      <c r="E39" s="24">
        <v>2699</v>
      </c>
      <c r="F39" s="24">
        <v>177</v>
      </c>
    </row>
    <row r="40" spans="2:6" ht="12" customHeight="1">
      <c r="B40" s="6" t="s">
        <v>39</v>
      </c>
      <c r="C40" s="24">
        <f>1379+10</f>
        <v>1389</v>
      </c>
      <c r="D40" s="24">
        <f>18319+177</f>
        <v>18496</v>
      </c>
      <c r="E40" s="24">
        <f>26819+100</f>
        <v>26919</v>
      </c>
      <c r="F40" s="24">
        <f>970+10</f>
        <v>980</v>
      </c>
    </row>
    <row r="41" spans="2:6" ht="12" customHeight="1">
      <c r="B41" s="11" t="s">
        <v>11</v>
      </c>
      <c r="C41" s="24">
        <v>27</v>
      </c>
      <c r="D41" s="24">
        <v>1250</v>
      </c>
      <c r="E41" s="24">
        <v>75</v>
      </c>
      <c r="F41" s="24">
        <v>102</v>
      </c>
    </row>
    <row r="42" spans="2:6" s="3" customFormat="1" ht="12" customHeight="1">
      <c r="B42" s="6" t="s">
        <v>7</v>
      </c>
      <c r="C42" s="18">
        <v>24</v>
      </c>
      <c r="D42" s="18">
        <v>720</v>
      </c>
      <c r="E42" s="18">
        <v>72</v>
      </c>
      <c r="F42" s="18">
        <v>72</v>
      </c>
    </row>
    <row r="43" spans="2:6" ht="12" customHeight="1">
      <c r="B43" s="11" t="s">
        <v>14</v>
      </c>
      <c r="C43" s="24">
        <v>4</v>
      </c>
      <c r="D43" s="24">
        <v>485</v>
      </c>
      <c r="E43" s="24">
        <v>89</v>
      </c>
      <c r="F43" s="24">
        <v>65</v>
      </c>
    </row>
    <row r="44" spans="2:6" ht="12" customHeight="1">
      <c r="B44" s="11" t="s">
        <v>1</v>
      </c>
      <c r="C44" s="24">
        <v>12</v>
      </c>
      <c r="D44" s="24">
        <v>244</v>
      </c>
      <c r="E44" s="24">
        <v>840</v>
      </c>
      <c r="F44" s="24">
        <v>102</v>
      </c>
    </row>
    <row r="45" spans="1:7" ht="12" customHeight="1">
      <c r="A45" s="20"/>
      <c r="B45" s="20"/>
      <c r="C45" s="32"/>
      <c r="D45" s="32"/>
      <c r="E45" s="32"/>
      <c r="F45" s="32"/>
      <c r="G45" s="21"/>
    </row>
    <row r="46" spans="3:6" ht="9" customHeight="1">
      <c r="C46" s="33"/>
      <c r="D46" s="33"/>
      <c r="E46" s="33"/>
      <c r="F46" s="33"/>
    </row>
    <row r="47" spans="1:6" ht="12.75">
      <c r="A47" s="29" t="s">
        <v>31</v>
      </c>
      <c r="B47" s="29"/>
      <c r="C47" s="31">
        <f>SUM(C9,C24,C31)</f>
        <v>4534</v>
      </c>
      <c r="D47" s="31">
        <f>SUM(D9,D24,D31)</f>
        <v>83803</v>
      </c>
      <c r="E47" s="31">
        <f>SUM(E9,E24,E31)</f>
        <v>140313</v>
      </c>
      <c r="F47" s="31">
        <f>SUM(F9,F24,F31)</f>
        <v>10068</v>
      </c>
    </row>
    <row r="48" spans="1:7" ht="9" customHeight="1">
      <c r="A48" s="22"/>
      <c r="B48" s="22"/>
      <c r="C48" s="34"/>
      <c r="D48" s="34"/>
      <c r="E48" s="34"/>
      <c r="F48" s="34"/>
      <c r="G48" s="21"/>
    </row>
    <row r="49" spans="1:6" ht="12.75">
      <c r="A49" s="11"/>
      <c r="B49" s="11"/>
      <c r="C49" s="13"/>
      <c r="D49" s="13"/>
      <c r="E49" s="13"/>
      <c r="F49" s="13"/>
    </row>
    <row r="50" spans="1:6" ht="12.75">
      <c r="A50" s="25" t="s">
        <v>32</v>
      </c>
      <c r="B50" s="25"/>
      <c r="C50" s="13"/>
      <c r="D50" s="13"/>
      <c r="E50" s="13"/>
      <c r="F50" s="13"/>
    </row>
    <row r="51" spans="1:6" ht="12.75">
      <c r="A51" s="9"/>
      <c r="B51" s="9"/>
      <c r="C51" s="13"/>
      <c r="D51" s="13"/>
      <c r="E51" s="13"/>
      <c r="F51" s="13"/>
    </row>
    <row r="52" spans="1:6" ht="12.75">
      <c r="A52" s="9"/>
      <c r="B52" s="9"/>
      <c r="C52" s="13"/>
      <c r="D52" s="13"/>
      <c r="E52" s="13"/>
      <c r="F52" s="13"/>
    </row>
    <row r="53" spans="1:6" ht="12.75">
      <c r="A53" s="11"/>
      <c r="B53" s="11"/>
      <c r="C53" s="13"/>
      <c r="D53" s="13"/>
      <c r="E53" s="13"/>
      <c r="F53" s="13"/>
    </row>
    <row r="54" spans="1:6" ht="12.75">
      <c r="A54" s="11"/>
      <c r="B54" s="11"/>
      <c r="C54" s="13"/>
      <c r="D54" s="13"/>
      <c r="E54" s="41"/>
      <c r="F54" s="13"/>
    </row>
    <row r="55" spans="1:6" ht="12.75">
      <c r="A55" s="11"/>
      <c r="B55" s="11"/>
      <c r="C55" s="41"/>
      <c r="D55" s="13"/>
      <c r="E55" s="41"/>
      <c r="F55" s="41"/>
    </row>
    <row r="56" spans="1:6" ht="12.75">
      <c r="A56" s="11"/>
      <c r="B56" s="11"/>
      <c r="C56" s="13"/>
      <c r="D56" s="13"/>
      <c r="E56" s="41"/>
      <c r="F56" s="41"/>
    </row>
    <row r="57" spans="1:6" ht="12.75">
      <c r="A57" s="11"/>
      <c r="B57" s="11"/>
      <c r="C57" s="13"/>
      <c r="D57" s="13"/>
      <c r="E57" s="41"/>
      <c r="F57" s="41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13"/>
      <c r="F59" s="13"/>
    </row>
    <row r="60" spans="1:6" ht="12.75">
      <c r="A60" s="11"/>
      <c r="B60" s="11"/>
      <c r="C60" s="13"/>
      <c r="D60" s="13"/>
      <c r="E60" s="13"/>
      <c r="F60" s="13"/>
    </row>
    <row r="61" spans="1:6" ht="12.75">
      <c r="A61" s="11"/>
      <c r="B61" s="11"/>
      <c r="C61" s="13"/>
      <c r="D61" s="13"/>
      <c r="E61" s="13"/>
      <c r="F61" s="13"/>
    </row>
    <row r="62" spans="1:6" ht="12.75">
      <c r="A62" s="11"/>
      <c r="B62" s="11"/>
      <c r="C62" s="13"/>
      <c r="D62" s="13"/>
      <c r="E62" s="13"/>
      <c r="F62" s="13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3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13"/>
      <c r="D77" s="13"/>
      <c r="E77" s="13"/>
      <c r="F77" s="13"/>
    </row>
    <row r="78" spans="3:6" ht="12.75">
      <c r="C78" s="13"/>
      <c r="D78" s="13"/>
      <c r="E78" s="13"/>
      <c r="F78" s="13"/>
    </row>
    <row r="79" spans="3:6" ht="12.75">
      <c r="C79" s="13"/>
      <c r="D79" s="13"/>
      <c r="E79" s="13"/>
      <c r="F79" s="13"/>
    </row>
    <row r="80" spans="3:6" ht="12.75">
      <c r="C80" s="13"/>
      <c r="D80" s="13"/>
      <c r="E80" s="13"/>
      <c r="F80" s="13"/>
    </row>
    <row r="81" spans="3:6" ht="12.75">
      <c r="C81" s="33"/>
      <c r="D81" s="33"/>
      <c r="E81" s="33"/>
      <c r="F81" s="33"/>
    </row>
    <row r="82" spans="3:6" ht="12.75">
      <c r="C82" s="33"/>
      <c r="D82" s="33"/>
      <c r="E82" s="33"/>
      <c r="F82" s="33"/>
    </row>
    <row r="83" spans="3:6" ht="12.75">
      <c r="C83" s="33"/>
      <c r="D83" s="33"/>
      <c r="E83" s="33"/>
      <c r="F83" s="33"/>
    </row>
    <row r="84" spans="3:6" ht="12.75">
      <c r="C84" s="33"/>
      <c r="D84" s="33"/>
      <c r="E84" s="33"/>
      <c r="F84" s="33"/>
    </row>
    <row r="85" spans="3:6" ht="12.75">
      <c r="C85" s="33"/>
      <c r="D85" s="33"/>
      <c r="E85" s="33"/>
      <c r="F85" s="3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Ma. de Jesús Guerrero</cp:lastModifiedBy>
  <cp:lastPrinted>2002-11-06T00:52:22Z</cp:lastPrinted>
  <dcterms:created xsi:type="dcterms:W3CDTF">2001-06-08T22:10:10Z</dcterms:created>
  <dcterms:modified xsi:type="dcterms:W3CDTF">2002-11-06T00:52:36Z</dcterms:modified>
  <cp:category/>
  <cp:version/>
  <cp:contentType/>
  <cp:contentStatus/>
</cp:coreProperties>
</file>