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lic_e" sheetId="1" r:id="rId1"/>
    <sheet name="tec" sheetId="2" r:id="rId2"/>
    <sheet name="sua" sheetId="3" r:id="rId3"/>
  </sheets>
  <definedNames>
    <definedName name="lic">'lic_e'!$A$9:$E$185</definedName>
    <definedName name="_xlnm.Print_Titles" localSheetId="0">'lic_e'!$1:$7</definedName>
    <definedName name="_xlnm.Print_Titles" localSheetId="2">'sua'!$2:$7</definedName>
  </definedNames>
  <calcPr fullCalcOnLoad="1"/>
</workbook>
</file>

<file path=xl/sharedStrings.xml><?xml version="1.0" encoding="utf-8"?>
<sst xmlns="http://schemas.openxmlformats.org/spreadsheetml/2006/main" count="202" uniqueCount="113">
  <si>
    <t>Facultad de Arquitectura</t>
  </si>
  <si>
    <t>Arquitectura</t>
  </si>
  <si>
    <t>Arquitectura de Paisaje</t>
  </si>
  <si>
    <t>Diseño Industrial</t>
  </si>
  <si>
    <t>Urbanismo</t>
  </si>
  <si>
    <t>Escuela Nacional de Artes Plásticas</t>
  </si>
  <si>
    <t>Artes Visuales</t>
  </si>
  <si>
    <t>Comunicación Gráfica</t>
  </si>
  <si>
    <t>Diseño Gráfico</t>
  </si>
  <si>
    <t>Facultad de Ciencias</t>
  </si>
  <si>
    <t>Actuaría</t>
  </si>
  <si>
    <t>Biología</t>
  </si>
  <si>
    <t>Ciencias de la Computación</t>
  </si>
  <si>
    <t>Física</t>
  </si>
  <si>
    <t>Matemáticas</t>
  </si>
  <si>
    <t>Facultad de Ciencias Políticas y Sociales</t>
  </si>
  <si>
    <t>Ciencias de la Comunicación y Periodismo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</si>
  <si>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</si>
  <si>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</si>
  <si>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</si>
  <si>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</si>
  <si>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</si>
  <si>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</si>
  <si>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</si>
  <si>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</si>
  <si>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</si>
  <si>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</si>
  <si>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</si>
  <si>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</si>
  <si>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</si>
  <si>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Facultad de Filosofía y Letras</t>
  </si>
  <si>
    <t>Bibliotecología</t>
  </si>
  <si>
    <t>Estudios Latinoamericanos</t>
  </si>
  <si>
    <t>Filosofía</t>
  </si>
  <si>
    <t>Geografía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</si>
  <si>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</si>
  <si>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</si>
  <si>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</si>
  <si>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</si>
  <si>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</si>
  <si>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</si>
  <si>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</si>
  <si>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t>Ingeniería de Minas y Metalurgista</t>
  </si>
  <si>
    <t>Ingeniería Eléctrica y Electrónica</t>
  </si>
  <si>
    <t>Ingeniería en Computación</t>
  </si>
  <si>
    <t>Ingeniería en Telecomunicaciones</t>
  </si>
  <si>
    <t>Ingeniería Geofísica</t>
  </si>
  <si>
    <t>Ingeniería Geológica</t>
  </si>
  <si>
    <t>Ingeniería Industrial</t>
  </si>
  <si>
    <t>Ingeniería Mecánica</t>
  </si>
  <si>
    <t>Ingeniería Mecánica Eléctrica</t>
  </si>
  <si>
    <t>Ingeniería Petrolera</t>
  </si>
  <si>
    <t>Ingeniería Topográfica y Geodésica</t>
  </si>
  <si>
    <t>Facultad de Medicina</t>
  </si>
  <si>
    <t>Investigación Biomédica Básica</t>
  </si>
  <si>
    <t>Médico Cirujano</t>
  </si>
  <si>
    <t>Facultad de Medicina Veterinaria y Zootecnia</t>
  </si>
  <si>
    <t>Medicina Veterinaria y Zootecnia</t>
  </si>
  <si>
    <t>Escuela Nacional de Música</t>
  </si>
  <si>
    <t>Composición</t>
  </si>
  <si>
    <t>Educación Musical</t>
  </si>
  <si>
    <t>Instrumentista</t>
  </si>
  <si>
    <t>Piano</t>
  </si>
  <si>
    <t>Facultad de Odontología</t>
  </si>
  <si>
    <t>Cirujano Dentista</t>
  </si>
  <si>
    <t>Facultad de Psicología</t>
  </si>
  <si>
    <t>Psicología</t>
  </si>
  <si>
    <t>Facultad de Química</t>
  </si>
  <si>
    <t>Ingeniería Química</t>
  </si>
  <si>
    <t>Ingeniería Química Metalúrgica</t>
  </si>
  <si>
    <t>Química</t>
  </si>
  <si>
    <t>Química en Alimentos</t>
  </si>
  <si>
    <t>Química Farmacéutica Biológica</t>
  </si>
  <si>
    <t>Escuela Nacional de Trabajo Social</t>
  </si>
  <si>
    <t>Trabajo Social</t>
  </si>
  <si>
    <t>Escuela Nacional de Estudios Profesionales Acatlán</t>
  </si>
  <si>
    <t>Enseñanza del Idioma Inglés</t>
  </si>
  <si>
    <t>Matemáticas Aplicadas y Computación</t>
  </si>
  <si>
    <t>Escuela Nacional de Estudios Profesionales Aragón</t>
  </si>
  <si>
    <t>Comunicación y Periodismo</t>
  </si>
  <si>
    <t>Planificación para el Desarrollo Agropecuario</t>
  </si>
  <si>
    <t>Optometría</t>
  </si>
  <si>
    <t>Facultad de Estudios Superiores Cuautitlán</t>
  </si>
  <si>
    <t>Ingeniería Agrícola</t>
  </si>
  <si>
    <t>Ingeniería en Alimentos</t>
  </si>
  <si>
    <t>Química Farmacéutico Biológica</t>
  </si>
  <si>
    <t>Facultad de Estudios Superiores Zaragoza</t>
  </si>
  <si>
    <t>Enfermería</t>
  </si>
  <si>
    <t>Canto</t>
  </si>
  <si>
    <t>Etnomusicología</t>
  </si>
  <si>
    <t>Química Industrial</t>
  </si>
  <si>
    <r>
      <t>EXÁMENES PROFESIONALES DE LICENCIATURA</t>
    </r>
    <r>
      <rPr>
        <b/>
        <vertAlign val="superscript"/>
        <sz val="10"/>
        <rFont val="Arial"/>
        <family val="2"/>
      </rPr>
      <t>a</t>
    </r>
  </si>
  <si>
    <t>Plantel / Carrera</t>
  </si>
  <si>
    <t>Hombres</t>
  </si>
  <si>
    <t>Mujeres</t>
  </si>
  <si>
    <t>Total</t>
  </si>
  <si>
    <t>T O T A L</t>
  </si>
  <si>
    <t>FUENTE: Dirección General de Administración Escolar, UNAM.</t>
  </si>
  <si>
    <t>Plantel</t>
  </si>
  <si>
    <t>Facultad de Estudios Superiores Iztacala</t>
  </si>
  <si>
    <t>EXÁMENES PROFESIONALES DEL SISTEMA DE UNIVERSIDAD ABIERTA</t>
  </si>
  <si>
    <t>Nivel / Plantel / Carrera</t>
  </si>
  <si>
    <t>LICENCIATURA</t>
  </si>
  <si>
    <t>TÉCNICO</t>
  </si>
  <si>
    <r>
      <t>EXÁMENES PROFESIONALES DE TÉCNIC0</t>
    </r>
    <r>
      <rPr>
        <b/>
        <vertAlign val="superscript"/>
        <sz val="10"/>
        <rFont val="Arial"/>
        <family val="2"/>
      </rPr>
      <t>a,b</t>
    </r>
  </si>
  <si>
    <r>
      <t>a</t>
    </r>
    <r>
      <rPr>
        <sz val="8"/>
        <rFont val="Arial"/>
        <family val="2"/>
      </rPr>
      <t xml:space="preserve">  Las cifras de exámenes profesionales del Sistema de Universidad Abierta se reportan en la tabla correspondiente.</t>
    </r>
  </si>
  <si>
    <r>
      <t>b</t>
    </r>
    <r>
      <rPr>
        <sz val="8"/>
        <rFont val="Arial"/>
        <family val="2"/>
      </rPr>
      <t xml:space="preserve">  Únicamente se imparte la carrera de Enfermería.</t>
    </r>
  </si>
  <si>
    <t>2001</t>
  </si>
  <si>
    <t>Lengua y Literaturas Modernas (Letras Alemanas)</t>
  </si>
  <si>
    <t>Lengua y Literaturas Modernas (Letras Francesas)</t>
  </si>
  <si>
    <t>Lengua y Literaturas Modernas (Letras Inglesas)</t>
  </si>
  <si>
    <t>Lengua y Literaturas Modernas (Letras Italianas)</t>
  </si>
  <si>
    <t>UNAM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</si>
</sst>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N$&quot;* #,##0_);_(&quot;N$&quot;* \(#,##0\);_(&quot;N$&quot;* &quot;-&quot;_);_(@_)"/>
    <numFmt numFmtId="165" formatCode="_(* #,##0_);_(* \(#,##0\);_(* &quot;-&quot;_);_(@_)"/>
    <numFmt numFmtId="166" formatCode="_(&quot;N$&quot;* #,##0.00_);_(&quot;N$&quot;* \(#,##0.00\);_(&quot;N$&quot;* &quot;-&quot;??_);_(@_)"/>
    <numFmt numFmtId="167" formatCode="_(* #,##0.00_);_(* \(#,##0.00\);_(* &quot;-&quot;??_);_(@_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24" applyFont="1">
      <alignment/>
      <protection/>
    </xf>
    <xf numFmtId="3" fontId="6" fillId="0" borderId="0" xfId="24" applyNumberFormat="1" applyFont="1">
      <alignment/>
      <protection/>
    </xf>
    <xf numFmtId="1" fontId="6" fillId="0" borderId="0" xfId="24" applyNumberFormat="1" applyFont="1">
      <alignment/>
      <protection/>
    </xf>
    <xf numFmtId="1" fontId="6" fillId="0" borderId="0" xfId="23" applyNumberFormat="1" applyFont="1">
      <alignment/>
      <protection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0" fontId="7" fillId="0" borderId="0" xfId="0" applyNumberFormat="1" applyFont="1" applyAlignment="1" quotePrefix="1">
      <alignment/>
    </xf>
    <xf numFmtId="0" fontId="7" fillId="0" borderId="0" xfId="0" applyNumberFormat="1" applyFont="1" applyAlignment="1">
      <alignment/>
    </xf>
    <xf numFmtId="3" fontId="7" fillId="0" borderId="0" xfId="22" applyNumberFormat="1" applyFont="1" applyAlignment="1">
      <alignment horizontal="centerContinuous"/>
      <protection/>
    </xf>
    <xf numFmtId="3" fontId="7" fillId="0" borderId="0" xfId="22" applyNumberFormat="1" applyFont="1" applyAlignment="1">
      <alignment/>
      <protection/>
    </xf>
    <xf numFmtId="1" fontId="7" fillId="0" borderId="0" xfId="22" applyNumberFormat="1" applyFont="1" applyAlignment="1">
      <alignment horizontal="centerContinuous"/>
      <protection/>
    </xf>
    <xf numFmtId="3" fontId="6" fillId="0" borderId="0" xfId="22" applyNumberFormat="1" applyFont="1">
      <alignment/>
      <protection/>
    </xf>
    <xf numFmtId="3" fontId="6" fillId="0" borderId="1" xfId="22" applyNumberFormat="1" applyFont="1" applyBorder="1">
      <alignment/>
      <protection/>
    </xf>
    <xf numFmtId="3" fontId="10" fillId="0" borderId="0" xfId="22" applyNumberFormat="1" applyFont="1">
      <alignment/>
      <protection/>
    </xf>
    <xf numFmtId="3" fontId="10" fillId="0" borderId="0" xfId="22" applyNumberFormat="1" applyFont="1" applyBorder="1" applyAlignment="1">
      <alignment horizontal="right"/>
      <protection/>
    </xf>
    <xf numFmtId="3" fontId="6" fillId="0" borderId="2" xfId="22" applyNumberFormat="1" applyFont="1" applyBorder="1">
      <alignment/>
      <protection/>
    </xf>
    <xf numFmtId="0" fontId="6" fillId="0" borderId="2" xfId="0" applyNumberFormat="1" applyFont="1" applyBorder="1" applyAlignment="1" quotePrefix="1">
      <alignment/>
    </xf>
    <xf numFmtId="0" fontId="6" fillId="0" borderId="2" xfId="0" applyFont="1" applyBorder="1" applyAlignment="1">
      <alignment/>
    </xf>
    <xf numFmtId="0" fontId="6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Alignment="1" quotePrefix="1">
      <alignment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 quotePrefix="1">
      <alignment/>
    </xf>
    <xf numFmtId="3" fontId="7" fillId="0" borderId="0" xfId="0" applyNumberFormat="1" applyFont="1" applyAlignment="1" quotePrefix="1">
      <alignment/>
    </xf>
    <xf numFmtId="3" fontId="7" fillId="0" borderId="0" xfId="24" applyNumberFormat="1" applyFont="1" applyAlignment="1">
      <alignment horizontal="centerContinuous"/>
      <protection/>
    </xf>
    <xf numFmtId="0" fontId="6" fillId="0" borderId="0" xfId="24" applyFont="1" applyAlignment="1">
      <alignment horizontal="centerContinuous"/>
      <protection/>
    </xf>
    <xf numFmtId="1" fontId="7" fillId="0" borderId="0" xfId="24" applyNumberFormat="1" applyFont="1" applyAlignment="1">
      <alignment horizontal="centerContinuous"/>
      <protection/>
    </xf>
    <xf numFmtId="0" fontId="6" fillId="0" borderId="2" xfId="24" applyFont="1" applyBorder="1">
      <alignment/>
      <protection/>
    </xf>
    <xf numFmtId="3" fontId="6" fillId="0" borderId="1" xfId="24" applyNumberFormat="1" applyFont="1" applyBorder="1">
      <alignment/>
      <protection/>
    </xf>
    <xf numFmtId="3" fontId="10" fillId="0" borderId="0" xfId="24" applyNumberFormat="1" applyFont="1">
      <alignment/>
      <protection/>
    </xf>
    <xf numFmtId="3" fontId="10" fillId="0" borderId="0" xfId="24" applyNumberFormat="1" applyFont="1" applyBorder="1" applyAlignment="1">
      <alignment horizontal="right"/>
      <protection/>
    </xf>
    <xf numFmtId="3" fontId="6" fillId="0" borderId="2" xfId="24" applyNumberFormat="1" applyFont="1" applyBorder="1">
      <alignment/>
      <protection/>
    </xf>
    <xf numFmtId="1" fontId="6" fillId="0" borderId="0" xfId="21" applyNumberFormat="1" applyFont="1">
      <alignment/>
      <protection/>
    </xf>
    <xf numFmtId="0" fontId="6" fillId="0" borderId="0" xfId="24" applyFont="1" applyBorder="1">
      <alignment/>
      <protection/>
    </xf>
    <xf numFmtId="1" fontId="11" fillId="0" borderId="0" xfId="21" applyNumberFormat="1" applyFont="1" applyAlignment="1" applyProtection="1">
      <alignment horizontal="left"/>
      <protection/>
    </xf>
    <xf numFmtId="3" fontId="11" fillId="0" borderId="0" xfId="24" applyNumberFormat="1" applyFont="1">
      <alignment/>
      <protection/>
    </xf>
    <xf numFmtId="1" fontId="7" fillId="0" borderId="0" xfId="23" applyNumberFormat="1" applyFont="1" applyAlignment="1">
      <alignment horizontal="centerContinuous"/>
      <protection/>
    </xf>
    <xf numFmtId="3" fontId="7" fillId="0" borderId="0" xfId="23" applyNumberFormat="1" applyFont="1" applyAlignment="1">
      <alignment horizontal="centerContinuous"/>
      <protection/>
    </xf>
    <xf numFmtId="0" fontId="6" fillId="0" borderId="0" xfId="23" applyFont="1">
      <alignment/>
      <protection/>
    </xf>
    <xf numFmtId="1" fontId="7" fillId="0" borderId="0" xfId="23" applyNumberFormat="1" applyFont="1" applyAlignment="1" quotePrefix="1">
      <alignment horizontal="centerContinuous"/>
      <protection/>
    </xf>
    <xf numFmtId="1" fontId="6" fillId="0" borderId="2" xfId="23" applyNumberFormat="1" applyFont="1" applyBorder="1">
      <alignment/>
      <protection/>
    </xf>
    <xf numFmtId="3" fontId="6" fillId="0" borderId="2" xfId="23" applyNumberFormat="1" applyFont="1" applyBorder="1">
      <alignment/>
      <protection/>
    </xf>
    <xf numFmtId="0" fontId="6" fillId="0" borderId="2" xfId="23" applyFont="1" applyBorder="1">
      <alignment/>
      <protection/>
    </xf>
    <xf numFmtId="1" fontId="6" fillId="0" borderId="0" xfId="23" applyNumberFormat="1" applyFont="1" applyBorder="1">
      <alignment/>
      <protection/>
    </xf>
    <xf numFmtId="3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10" fillId="0" borderId="0" xfId="23" applyNumberFormat="1" applyFont="1" applyBorder="1">
      <alignment/>
      <protection/>
    </xf>
    <xf numFmtId="3" fontId="10" fillId="0" borderId="0" xfId="23" applyNumberFormat="1" applyFont="1" applyBorder="1" applyAlignment="1">
      <alignment horizontal="right"/>
      <protection/>
    </xf>
    <xf numFmtId="3" fontId="6" fillId="0" borderId="0" xfId="23" applyNumberFormat="1" applyFont="1">
      <alignment/>
      <protection/>
    </xf>
    <xf numFmtId="1" fontId="6" fillId="0" borderId="0" xfId="21" applyNumberFormat="1" applyFont="1" applyBorder="1">
      <alignment/>
      <protection/>
    </xf>
    <xf numFmtId="1" fontId="6" fillId="0" borderId="0" xfId="22" applyNumberFormat="1" applyFont="1">
      <alignment/>
      <protection/>
    </xf>
    <xf numFmtId="0" fontId="6" fillId="0" borderId="0" xfId="21" applyFont="1">
      <alignment/>
      <protection/>
    </xf>
    <xf numFmtId="1" fontId="10" fillId="0" borderId="0" xfId="23" applyNumberFormat="1" applyFont="1">
      <alignment/>
      <protection/>
    </xf>
    <xf numFmtId="0" fontId="7" fillId="0" borderId="0" xfId="0" applyFont="1" applyAlignment="1">
      <alignment horizontal="center"/>
    </xf>
    <xf numFmtId="0" fontId="7" fillId="0" borderId="0" xfId="24" applyFont="1" applyAlignment="1">
      <alignment horizontal="center"/>
      <protection/>
    </xf>
    <xf numFmtId="1" fontId="7" fillId="0" borderId="0" xfId="23" applyNumberFormat="1" applyFont="1" applyAlignment="1">
      <alignment horizont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prof01" xfId="21"/>
    <cellStyle name="Normal_exp_lic" xfId="22"/>
    <cellStyle name="Normal_exp_sua" xfId="23"/>
    <cellStyle name="Normal_exp_tec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7"/>
  <sheetViews>
    <sheetView tabSelected="1" zoomScale="75" zoomScaleNormal="75" workbookViewId="0" topLeftCell="A1">
      <selection activeCell="J16" sqref="J16"/>
    </sheetView>
  </sheetViews>
  <sheetFormatPr defaultColWidth="11.421875" defaultRowHeight="12.75"/>
  <cols>
    <col min="1" max="1" width="2.8515625" style="6" customWidth="1"/>
    <col min="2" max="2" width="52.421875" style="6" customWidth="1"/>
    <col min="3" max="5" width="9.140625" style="6" customWidth="1"/>
    <col min="6" max="6" width="0.9921875" style="6" customWidth="1"/>
    <col min="7" max="16384" width="9.140625" style="6" customWidth="1"/>
  </cols>
  <sheetData>
    <row r="1" spans="1:5" ht="12.75">
      <c r="A1" s="55" t="s">
        <v>112</v>
      </c>
      <c r="B1" s="55"/>
      <c r="C1" s="55"/>
      <c r="D1" s="55"/>
      <c r="E1" s="55"/>
    </row>
    <row r="2" spans="1:6" ht="14.25">
      <c r="A2" s="10" t="s">
        <v>91</v>
      </c>
      <c r="B2" s="10"/>
      <c r="C2" s="10"/>
      <c r="D2" s="10"/>
      <c r="E2" s="10"/>
      <c r="F2" s="11"/>
    </row>
    <row r="3" spans="1:6" ht="12.75">
      <c r="A3" s="12">
        <v>2001</v>
      </c>
      <c r="B3" s="10"/>
      <c r="C3" s="10"/>
      <c r="D3" s="10"/>
      <c r="E3" s="10"/>
      <c r="F3" s="11"/>
    </row>
    <row r="4" spans="1:6" ht="12.75">
      <c r="A4" s="13"/>
      <c r="B4" s="13"/>
      <c r="C4" s="13"/>
      <c r="D4" s="13"/>
      <c r="E4" s="13"/>
      <c r="F4" s="13"/>
    </row>
    <row r="5" spans="1:6" ht="9" customHeight="1">
      <c r="A5" s="14"/>
      <c r="B5" s="14"/>
      <c r="C5" s="14"/>
      <c r="D5" s="14"/>
      <c r="E5" s="14"/>
      <c r="F5" s="14"/>
    </row>
    <row r="6" spans="1:6" ht="12.75">
      <c r="A6" s="13"/>
      <c r="B6" s="15" t="s">
        <v>92</v>
      </c>
      <c r="C6" s="16" t="s">
        <v>93</v>
      </c>
      <c r="D6" s="16" t="s">
        <v>94</v>
      </c>
      <c r="E6" s="16" t="s">
        <v>95</v>
      </c>
      <c r="F6" s="13"/>
    </row>
    <row r="7" spans="1:6" ht="9" customHeight="1">
      <c r="A7" s="17"/>
      <c r="B7" s="17"/>
      <c r="C7" s="17"/>
      <c r="D7" s="17"/>
      <c r="E7" s="17"/>
      <c r="F7" s="17"/>
    </row>
    <row r="8" ht="12" customHeight="1"/>
    <row r="9" spans="1:5" ht="12" customHeight="1">
      <c r="A9" s="5" t="s">
        <v>0</v>
      </c>
      <c r="B9" s="7"/>
      <c r="C9" s="22">
        <f>SUBTOTAL(9,C10:C13)</f>
        <v>220</v>
      </c>
      <c r="D9" s="22">
        <f>SUBTOTAL(9,D10:D13)</f>
        <v>97</v>
      </c>
      <c r="E9" s="22">
        <f>SUBTOTAL(9,E10:E13)</f>
        <v>317</v>
      </c>
    </row>
    <row r="10" spans="1:5" ht="12" customHeight="1">
      <c r="A10" s="7"/>
      <c r="B10" s="7" t="s">
        <v>1</v>
      </c>
      <c r="C10" s="22">
        <f>20+13+66+102</f>
        <v>201</v>
      </c>
      <c r="D10" s="22">
        <f>5+3+30+43</f>
        <v>81</v>
      </c>
      <c r="E10" s="22">
        <f aca="true" t="shared" si="0" ref="E10:E31">SUM(C10:D10)</f>
        <v>282</v>
      </c>
    </row>
    <row r="11" spans="1:5" ht="12" customHeight="1">
      <c r="A11" s="7"/>
      <c r="B11" s="7" t="s">
        <v>2</v>
      </c>
      <c r="C11" s="22">
        <v>7</v>
      </c>
      <c r="D11" s="22">
        <v>5</v>
      </c>
      <c r="E11" s="22">
        <f t="shared" si="0"/>
        <v>12</v>
      </c>
    </row>
    <row r="12" spans="1:5" ht="12" customHeight="1">
      <c r="A12" s="7"/>
      <c r="B12" s="7" t="s">
        <v>3</v>
      </c>
      <c r="C12" s="22">
        <f>2+7</f>
        <v>9</v>
      </c>
      <c r="D12" s="22">
        <f>0+7</f>
        <v>7</v>
      </c>
      <c r="E12" s="22">
        <f t="shared" si="0"/>
        <v>16</v>
      </c>
    </row>
    <row r="13" spans="1:5" ht="12" customHeight="1">
      <c r="A13" s="7"/>
      <c r="B13" s="7" t="s">
        <v>4</v>
      </c>
      <c r="C13" s="22">
        <f>0+3</f>
        <v>3</v>
      </c>
      <c r="D13" s="22">
        <f>3+1</f>
        <v>4</v>
      </c>
      <c r="E13" s="22">
        <f t="shared" si="0"/>
        <v>7</v>
      </c>
    </row>
    <row r="14" spans="3:5" ht="12" customHeight="1">
      <c r="C14" s="23"/>
      <c r="D14" s="23"/>
      <c r="E14" s="23"/>
    </row>
    <row r="15" spans="1:5" ht="12" customHeight="1">
      <c r="A15" s="5" t="s">
        <v>5</v>
      </c>
      <c r="C15" s="22">
        <f>SUBTOTAL(9,C16:C18)</f>
        <v>78</v>
      </c>
      <c r="D15" s="22">
        <f>SUBTOTAL(9,D16:D18)</f>
        <v>145</v>
      </c>
      <c r="E15" s="22">
        <f>SUBTOTAL(9,E16:E18)</f>
        <v>223</v>
      </c>
    </row>
    <row r="16" spans="1:5" ht="12" customHeight="1">
      <c r="A16" s="7"/>
      <c r="B16" s="7" t="s">
        <v>6</v>
      </c>
      <c r="C16" s="22">
        <v>23</v>
      </c>
      <c r="D16" s="22">
        <v>24</v>
      </c>
      <c r="E16" s="22">
        <f t="shared" si="0"/>
        <v>47</v>
      </c>
    </row>
    <row r="17" spans="1:5" ht="12" customHeight="1">
      <c r="A17" s="7"/>
      <c r="B17" s="7" t="s">
        <v>7</v>
      </c>
      <c r="C17" s="22">
        <v>25</v>
      </c>
      <c r="D17" s="22">
        <v>58</v>
      </c>
      <c r="E17" s="22">
        <f t="shared" si="0"/>
        <v>83</v>
      </c>
    </row>
    <row r="18" spans="1:5" ht="12" customHeight="1">
      <c r="A18" s="7"/>
      <c r="B18" s="7" t="s">
        <v>8</v>
      </c>
      <c r="C18" s="22">
        <v>30</v>
      </c>
      <c r="D18" s="22">
        <v>63</v>
      </c>
      <c r="E18" s="22">
        <f t="shared" si="0"/>
        <v>93</v>
      </c>
    </row>
    <row r="19" spans="1:5" ht="12" customHeight="1">
      <c r="A19" s="7"/>
      <c r="B19" s="7"/>
      <c r="C19" s="22"/>
      <c r="D19" s="22"/>
      <c r="E19" s="22"/>
    </row>
    <row r="20" spans="1:5" ht="12" customHeight="1">
      <c r="A20" s="5" t="s">
        <v>9</v>
      </c>
      <c r="B20" s="7"/>
      <c r="C20" s="22">
        <f>SUBTOTAL(9,C21:C25)</f>
        <v>205</v>
      </c>
      <c r="D20" s="22">
        <f>SUBTOTAL(9,D21:D25)</f>
        <v>213</v>
      </c>
      <c r="E20" s="22">
        <f>SUBTOTAL(9,E21:E25)</f>
        <v>418</v>
      </c>
    </row>
    <row r="21" spans="1:5" ht="12" customHeight="1">
      <c r="A21" s="7"/>
      <c r="B21" s="7" t="s">
        <v>10</v>
      </c>
      <c r="C21" s="22">
        <v>62</v>
      </c>
      <c r="D21" s="22">
        <v>54</v>
      </c>
      <c r="E21" s="22">
        <f t="shared" si="0"/>
        <v>116</v>
      </c>
    </row>
    <row r="22" spans="1:5" ht="12" customHeight="1">
      <c r="A22" s="7"/>
      <c r="B22" s="7" t="s">
        <v>11</v>
      </c>
      <c r="C22" s="22">
        <f>73+3</f>
        <v>76</v>
      </c>
      <c r="D22" s="22">
        <f>111+11</f>
        <v>122</v>
      </c>
      <c r="E22" s="22">
        <f t="shared" si="0"/>
        <v>198</v>
      </c>
    </row>
    <row r="23" spans="1:5" ht="12" customHeight="1">
      <c r="A23" s="7"/>
      <c r="B23" s="7" t="s">
        <v>12</v>
      </c>
      <c r="C23" s="22">
        <v>2</v>
      </c>
      <c r="D23" s="22">
        <v>0</v>
      </c>
      <c r="E23" s="22">
        <f t="shared" si="0"/>
        <v>2</v>
      </c>
    </row>
    <row r="24" spans="1:5" ht="12" customHeight="1">
      <c r="A24" s="7"/>
      <c r="B24" s="7" t="s">
        <v>13</v>
      </c>
      <c r="C24" s="22">
        <v>41</v>
      </c>
      <c r="D24" s="22">
        <v>15</v>
      </c>
      <c r="E24" s="22">
        <f t="shared" si="0"/>
        <v>56</v>
      </c>
    </row>
    <row r="25" spans="1:5" ht="12" customHeight="1">
      <c r="A25" s="7"/>
      <c r="B25" s="7" t="s">
        <v>14</v>
      </c>
      <c r="C25" s="22">
        <v>24</v>
      </c>
      <c r="D25" s="22">
        <v>22</v>
      </c>
      <c r="E25" s="22">
        <f t="shared" si="0"/>
        <v>46</v>
      </c>
    </row>
    <row r="26" spans="1:5" ht="12" customHeight="1">
      <c r="A26" s="7"/>
      <c r="B26" s="7"/>
      <c r="C26" s="22"/>
      <c r="D26" s="22"/>
      <c r="E26" s="22"/>
    </row>
    <row r="27" spans="1:5" ht="12" customHeight="1">
      <c r="A27" s="5" t="s">
        <v>15</v>
      </c>
      <c r="B27" s="7"/>
      <c r="C27" s="22">
        <f>SUBTOTAL(9,C28:C31)</f>
        <v>195</v>
      </c>
      <c r="D27" s="22">
        <f>SUBTOTAL(9,D28:D31)</f>
        <v>240</v>
      </c>
      <c r="E27" s="22">
        <f>SUBTOTAL(9,E28:E31)</f>
        <v>435</v>
      </c>
    </row>
    <row r="28" spans="1:5" ht="12" customHeight="1">
      <c r="A28" s="7"/>
      <c r="B28" s="7" t="s">
        <v>16</v>
      </c>
      <c r="C28" s="22">
        <v>55</v>
      </c>
      <c r="D28" s="22">
        <v>97</v>
      </c>
      <c r="E28" s="22">
        <f t="shared" si="0"/>
        <v>152</v>
      </c>
    </row>
    <row r="29" spans="1:5" ht="12" customHeight="1">
      <c r="A29" s="7"/>
      <c r="B29" s="7" t="s">
        <v>17</v>
      </c>
      <c r="C29" s="22">
        <f>21+56+2+1</f>
        <v>80</v>
      </c>
      <c r="D29" s="22">
        <f>13+29+0+0</f>
        <v>42</v>
      </c>
      <c r="E29" s="22">
        <f t="shared" si="0"/>
        <v>122</v>
      </c>
    </row>
    <row r="30" spans="1:5" ht="12" customHeight="1">
      <c r="A30" s="7"/>
      <c r="B30" s="7" t="s">
        <v>18</v>
      </c>
      <c r="C30" s="22">
        <v>36</v>
      </c>
      <c r="D30" s="22">
        <v>73</v>
      </c>
      <c r="E30" s="22">
        <f t="shared" si="0"/>
        <v>109</v>
      </c>
    </row>
    <row r="31" spans="1:5" ht="12" customHeight="1">
      <c r="A31" s="7"/>
      <c r="B31" s="7" t="s">
        <v>19</v>
      </c>
      <c r="C31" s="22">
        <v>24</v>
      </c>
      <c r="D31" s="22">
        <v>28</v>
      </c>
      <c r="E31" s="22">
        <f t="shared" si="0"/>
        <v>52</v>
      </c>
    </row>
    <row r="32" spans="1:5" ht="12" customHeight="1">
      <c r="A32" s="7"/>
      <c r="B32" s="7"/>
      <c r="C32" s="22"/>
      <c r="D32" s="22"/>
      <c r="E32" s="22"/>
    </row>
    <row r="33" spans="1:5" ht="12" customHeight="1">
      <c r="A33" s="5" t="s">
        <v>20</v>
      </c>
      <c r="B33" s="7"/>
      <c r="C33" s="22">
        <f>SUBTOTAL(9,C34:C36)</f>
        <v>716</v>
      </c>
      <c r="D33" s="22">
        <f>SUBTOTAL(9,D34:D36)</f>
        <v>1196</v>
      </c>
      <c r="E33" s="22">
        <f>SUBTOTAL(9,E34:E36)</f>
        <v>1912</v>
      </c>
    </row>
    <row r="34" spans="1:5" ht="12" customHeight="1">
      <c r="A34" s="7"/>
      <c r="B34" s="7" t="s">
        <v>21</v>
      </c>
      <c r="C34" s="22">
        <f>48+173</f>
        <v>221</v>
      </c>
      <c r="D34" s="22">
        <f>20+381</f>
        <v>401</v>
      </c>
      <c r="E34" s="22">
        <f>SUM(C34:D34)</f>
        <v>622</v>
      </c>
    </row>
    <row r="35" spans="1:5" ht="12" customHeight="1">
      <c r="A35" s="7"/>
      <c r="B35" s="7" t="s">
        <v>22</v>
      </c>
      <c r="C35" s="22">
        <f>99+0+362</f>
        <v>461</v>
      </c>
      <c r="D35" s="22">
        <f>96+1+658</f>
        <v>755</v>
      </c>
      <c r="E35" s="22">
        <f>SUM(C35:D35)</f>
        <v>1216</v>
      </c>
    </row>
    <row r="36" spans="1:5" ht="12" customHeight="1">
      <c r="A36" s="7"/>
      <c r="B36" s="7" t="s">
        <v>23</v>
      </c>
      <c r="C36" s="22">
        <f>3+31</f>
        <v>34</v>
      </c>
      <c r="D36" s="22">
        <f>5+35</f>
        <v>40</v>
      </c>
      <c r="E36" s="22">
        <f>SUM(C36:D36)</f>
        <v>74</v>
      </c>
    </row>
    <row r="37" spans="1:5" ht="12" customHeight="1">
      <c r="A37" s="7"/>
      <c r="B37" s="7"/>
      <c r="C37" s="22"/>
      <c r="D37" s="22"/>
      <c r="E37" s="22"/>
    </row>
    <row r="38" spans="1:5" ht="12" customHeight="1">
      <c r="A38" s="5" t="s">
        <v>24</v>
      </c>
      <c r="B38" s="7"/>
      <c r="C38" s="22">
        <f>SUBTOTAL(9,C39:C39)</f>
        <v>514</v>
      </c>
      <c r="D38" s="22">
        <f>SUBTOTAL(9,D39:D39)</f>
        <v>445</v>
      </c>
      <c r="E38" s="22">
        <f>SUBTOTAL(9,E39:E39)</f>
        <v>959</v>
      </c>
    </row>
    <row r="39" spans="1:5" ht="12" customHeight="1">
      <c r="A39" s="7"/>
      <c r="B39" s="7" t="s">
        <v>25</v>
      </c>
      <c r="C39" s="22">
        <v>514</v>
      </c>
      <c r="D39" s="22">
        <v>445</v>
      </c>
      <c r="E39" s="22">
        <f>SUM(C39:D39)</f>
        <v>959</v>
      </c>
    </row>
    <row r="40" spans="1:5" ht="12" customHeight="1">
      <c r="A40" s="7"/>
      <c r="B40" s="7"/>
      <c r="C40" s="22"/>
      <c r="D40" s="22"/>
      <c r="E40" s="22"/>
    </row>
    <row r="41" spans="1:5" ht="12" customHeight="1">
      <c r="A41" s="5" t="s">
        <v>26</v>
      </c>
      <c r="B41" s="7"/>
      <c r="C41" s="22">
        <f>SUBTOTAL(9,C42:C42)</f>
        <v>222</v>
      </c>
      <c r="D41" s="22">
        <f>SUBTOTAL(9,D42:D42)</f>
        <v>95</v>
      </c>
      <c r="E41" s="22">
        <f>SUBTOTAL(9,E42:E42)</f>
        <v>317</v>
      </c>
    </row>
    <row r="42" spans="1:5" ht="12" customHeight="1">
      <c r="A42" s="7"/>
      <c r="B42" s="7" t="s">
        <v>27</v>
      </c>
      <c r="C42" s="22">
        <v>222</v>
      </c>
      <c r="D42" s="22">
        <v>95</v>
      </c>
      <c r="E42" s="22">
        <f>SUM(C42:D42)</f>
        <v>317</v>
      </c>
    </row>
    <row r="43" spans="3:5" ht="12" customHeight="1">
      <c r="C43" s="23"/>
      <c r="D43" s="23"/>
      <c r="E43" s="23"/>
    </row>
    <row r="44" spans="1:5" ht="12" customHeight="1">
      <c r="A44" s="5" t="s">
        <v>28</v>
      </c>
      <c r="B44" s="7"/>
      <c r="C44" s="22">
        <f>SUBTOTAL(9,C45:C45)</f>
        <v>127</v>
      </c>
      <c r="D44" s="22">
        <f>SUBTOTAL(9,D45:D45)</f>
        <v>431</v>
      </c>
      <c r="E44" s="22">
        <f>SUBTOTAL(9,E45:E45)</f>
        <v>558</v>
      </c>
    </row>
    <row r="45" spans="1:5" ht="12" customHeight="1">
      <c r="A45" s="7"/>
      <c r="B45" s="7" t="s">
        <v>29</v>
      </c>
      <c r="C45" s="22">
        <v>127</v>
      </c>
      <c r="D45" s="22">
        <v>431</v>
      </c>
      <c r="E45" s="22">
        <f>SUM(C45:D45)</f>
        <v>558</v>
      </c>
    </row>
    <row r="46" spans="3:5" ht="12" customHeight="1">
      <c r="C46" s="23"/>
      <c r="D46" s="23"/>
      <c r="E46" s="23"/>
    </row>
    <row r="47" spans="3:5" ht="12" customHeight="1">
      <c r="C47" s="23"/>
      <c r="D47" s="23"/>
      <c r="E47" s="23"/>
    </row>
    <row r="48" spans="3:5" ht="12" customHeight="1">
      <c r="C48" s="23"/>
      <c r="D48" s="23"/>
      <c r="E48" s="23"/>
    </row>
    <row r="49" spans="3:5" ht="12" customHeight="1">
      <c r="C49" s="23"/>
      <c r="D49" s="23"/>
      <c r="E49" s="23"/>
    </row>
    <row r="50" spans="1:5" ht="12" customHeight="1">
      <c r="A50" s="36" t="s">
        <v>105</v>
      </c>
      <c r="C50" s="23"/>
      <c r="D50" s="23"/>
      <c r="E50" s="23"/>
    </row>
    <row r="51" spans="3:5" ht="12" customHeight="1">
      <c r="C51" s="23"/>
      <c r="D51" s="23"/>
      <c r="E51" s="23"/>
    </row>
    <row r="52" spans="3:5" ht="12" customHeight="1">
      <c r="C52" s="23"/>
      <c r="D52" s="23"/>
      <c r="E52" s="23"/>
    </row>
    <row r="53" spans="1:5" ht="12" customHeight="1">
      <c r="A53" s="5" t="s">
        <v>30</v>
      </c>
      <c r="B53" s="7"/>
      <c r="C53" s="22">
        <f>SUBTOTAL(9,C54:C66)</f>
        <v>143</v>
      </c>
      <c r="D53" s="22">
        <f>SUBTOTAL(9,D54:D66)</f>
        <v>271</v>
      </c>
      <c r="E53" s="22">
        <f>SUBTOTAL(9,E54:E66)</f>
        <v>414</v>
      </c>
    </row>
    <row r="54" spans="2:5" ht="12" customHeight="1">
      <c r="B54" s="7" t="s">
        <v>31</v>
      </c>
      <c r="C54" s="22">
        <v>16</v>
      </c>
      <c r="D54" s="22">
        <v>34</v>
      </c>
      <c r="E54" s="22">
        <f aca="true" t="shared" si="1" ref="E54:E66">SUM(C54:D54)</f>
        <v>50</v>
      </c>
    </row>
    <row r="55" spans="2:5" ht="12" customHeight="1">
      <c r="B55" s="7" t="s">
        <v>32</v>
      </c>
      <c r="C55" s="22">
        <v>6</v>
      </c>
      <c r="D55" s="22">
        <v>8</v>
      </c>
      <c r="E55" s="22">
        <f t="shared" si="1"/>
        <v>14</v>
      </c>
    </row>
    <row r="56" spans="2:5" ht="12" customHeight="1">
      <c r="B56" s="7" t="s">
        <v>33</v>
      </c>
      <c r="C56" s="22">
        <v>22</v>
      </c>
      <c r="D56" s="22">
        <v>12</v>
      </c>
      <c r="E56" s="22">
        <f t="shared" si="1"/>
        <v>34</v>
      </c>
    </row>
    <row r="57" spans="2:5" ht="12" customHeight="1">
      <c r="B57" s="7" t="s">
        <v>34</v>
      </c>
      <c r="C57" s="22">
        <v>25</v>
      </c>
      <c r="D57" s="22">
        <v>25</v>
      </c>
      <c r="E57" s="22">
        <f t="shared" si="1"/>
        <v>50</v>
      </c>
    </row>
    <row r="58" spans="2:5" ht="12" customHeight="1">
      <c r="B58" s="7" t="s">
        <v>35</v>
      </c>
      <c r="C58" s="22">
        <v>23</v>
      </c>
      <c r="D58" s="22">
        <v>26</v>
      </c>
      <c r="E58" s="22">
        <f t="shared" si="1"/>
        <v>49</v>
      </c>
    </row>
    <row r="59" spans="2:5" ht="12" customHeight="1">
      <c r="B59" s="7" t="s">
        <v>36</v>
      </c>
      <c r="C59" s="22">
        <v>16</v>
      </c>
      <c r="D59" s="22">
        <v>36</v>
      </c>
      <c r="E59" s="22">
        <f t="shared" si="1"/>
        <v>52</v>
      </c>
    </row>
    <row r="60" spans="2:5" ht="12" customHeight="1">
      <c r="B60" s="7" t="s">
        <v>108</v>
      </c>
      <c r="C60" s="22">
        <v>0</v>
      </c>
      <c r="D60" s="22">
        <v>2</v>
      </c>
      <c r="E60" s="22">
        <f t="shared" si="1"/>
        <v>2</v>
      </c>
    </row>
    <row r="61" spans="2:5" ht="12" customHeight="1">
      <c r="B61" s="7" t="s">
        <v>109</v>
      </c>
      <c r="C61" s="22">
        <v>1</v>
      </c>
      <c r="D61" s="22">
        <v>3</v>
      </c>
      <c r="E61" s="22">
        <f t="shared" si="1"/>
        <v>4</v>
      </c>
    </row>
    <row r="62" spans="2:5" ht="12" customHeight="1">
      <c r="B62" s="7" t="s">
        <v>110</v>
      </c>
      <c r="C62" s="22">
        <v>6</v>
      </c>
      <c r="D62" s="22">
        <v>14</v>
      </c>
      <c r="E62" s="22">
        <f t="shared" si="1"/>
        <v>20</v>
      </c>
    </row>
    <row r="63" spans="2:5" ht="12" customHeight="1">
      <c r="B63" s="7" t="s">
        <v>111</v>
      </c>
      <c r="C63" s="22">
        <v>0</v>
      </c>
      <c r="D63" s="22">
        <v>1</v>
      </c>
      <c r="E63" s="22">
        <f t="shared" si="1"/>
        <v>1</v>
      </c>
    </row>
    <row r="64" spans="2:5" ht="12" customHeight="1">
      <c r="B64" s="7" t="s">
        <v>37</v>
      </c>
      <c r="C64" s="22">
        <v>3</v>
      </c>
      <c r="D64" s="22">
        <v>4</v>
      </c>
      <c r="E64" s="22">
        <f t="shared" si="1"/>
        <v>7</v>
      </c>
    </row>
    <row r="65" spans="2:5" ht="12" customHeight="1">
      <c r="B65" s="7" t="s">
        <v>38</v>
      </c>
      <c r="C65" s="22">
        <v>18</v>
      </c>
      <c r="D65" s="22">
        <v>17</v>
      </c>
      <c r="E65" s="22">
        <f t="shared" si="1"/>
        <v>35</v>
      </c>
    </row>
    <row r="66" spans="2:5" ht="12" customHeight="1">
      <c r="B66" s="7" t="s">
        <v>39</v>
      </c>
      <c r="C66" s="22">
        <v>7</v>
      </c>
      <c r="D66" s="22">
        <v>89</v>
      </c>
      <c r="E66" s="22">
        <f t="shared" si="1"/>
        <v>96</v>
      </c>
    </row>
    <row r="67" spans="3:5" ht="12" customHeight="1">
      <c r="C67" s="23"/>
      <c r="D67" s="23"/>
      <c r="E67" s="23"/>
    </row>
    <row r="68" spans="1:5" ht="12" customHeight="1">
      <c r="A68" s="5" t="s">
        <v>40</v>
      </c>
      <c r="B68" s="7"/>
      <c r="C68" s="22">
        <f>SUBTOTAL(9,C69:C80)</f>
        <v>552</v>
      </c>
      <c r="D68" s="22">
        <f>SUBTOTAL(9,D69:D80)</f>
        <v>128</v>
      </c>
      <c r="E68" s="22">
        <f>SUBTOTAL(9,E69:E80)</f>
        <v>680</v>
      </c>
    </row>
    <row r="69" spans="2:5" ht="12" customHeight="1">
      <c r="B69" s="7" t="s">
        <v>41</v>
      </c>
      <c r="C69" s="22">
        <v>168</v>
      </c>
      <c r="D69" s="22">
        <v>24</v>
      </c>
      <c r="E69" s="22">
        <f aca="true" t="shared" si="2" ref="E69:E80">SUM(C69:D69)</f>
        <v>192</v>
      </c>
    </row>
    <row r="70" spans="2:5" ht="12" customHeight="1">
      <c r="B70" s="7" t="s">
        <v>42</v>
      </c>
      <c r="C70" s="22">
        <v>5</v>
      </c>
      <c r="D70" s="22">
        <v>1</v>
      </c>
      <c r="E70" s="22">
        <f t="shared" si="2"/>
        <v>6</v>
      </c>
    </row>
    <row r="71" spans="2:5" ht="12" customHeight="1">
      <c r="B71" s="7" t="s">
        <v>43</v>
      </c>
      <c r="C71" s="22">
        <v>20</v>
      </c>
      <c r="D71" s="22">
        <v>1</v>
      </c>
      <c r="E71" s="22">
        <f t="shared" si="2"/>
        <v>21</v>
      </c>
    </row>
    <row r="72" spans="2:5" ht="12" customHeight="1">
      <c r="B72" s="7" t="s">
        <v>44</v>
      </c>
      <c r="C72" s="22">
        <v>81</v>
      </c>
      <c r="D72" s="22">
        <v>41</v>
      </c>
      <c r="E72" s="22">
        <f t="shared" si="2"/>
        <v>122</v>
      </c>
    </row>
    <row r="73" spans="2:5" ht="12" customHeight="1">
      <c r="B73" s="7" t="s">
        <v>45</v>
      </c>
      <c r="C73" s="22">
        <v>29</v>
      </c>
      <c r="D73" s="22">
        <v>11</v>
      </c>
      <c r="E73" s="22">
        <f t="shared" si="2"/>
        <v>40</v>
      </c>
    </row>
    <row r="74" spans="2:5" ht="12" customHeight="1">
      <c r="B74" s="7" t="s">
        <v>46</v>
      </c>
      <c r="C74" s="22">
        <v>9</v>
      </c>
      <c r="D74" s="22">
        <v>6</v>
      </c>
      <c r="E74" s="22">
        <f t="shared" si="2"/>
        <v>15</v>
      </c>
    </row>
    <row r="75" spans="2:5" ht="12" customHeight="1">
      <c r="B75" s="7" t="s">
        <v>47</v>
      </c>
      <c r="C75" s="22">
        <v>21</v>
      </c>
      <c r="D75" s="22">
        <v>5</v>
      </c>
      <c r="E75" s="22">
        <f t="shared" si="2"/>
        <v>26</v>
      </c>
    </row>
    <row r="76" spans="2:5" ht="12" customHeight="1">
      <c r="B76" s="7" t="s">
        <v>48</v>
      </c>
      <c r="C76" s="22">
        <v>19</v>
      </c>
      <c r="D76" s="22">
        <v>11</v>
      </c>
      <c r="E76" s="22">
        <f t="shared" si="2"/>
        <v>30</v>
      </c>
    </row>
    <row r="77" spans="2:5" ht="12" customHeight="1">
      <c r="B77" s="7" t="s">
        <v>49</v>
      </c>
      <c r="C77" s="22">
        <v>22</v>
      </c>
      <c r="D77" s="22">
        <v>0</v>
      </c>
      <c r="E77" s="22">
        <f t="shared" si="2"/>
        <v>22</v>
      </c>
    </row>
    <row r="78" spans="2:5" ht="12" customHeight="1">
      <c r="B78" s="7" t="s">
        <v>50</v>
      </c>
      <c r="C78" s="22">
        <f>2+29+28+64</f>
        <v>123</v>
      </c>
      <c r="D78" s="22">
        <f>0+1+10+7</f>
        <v>18</v>
      </c>
      <c r="E78" s="22">
        <f t="shared" si="2"/>
        <v>141</v>
      </c>
    </row>
    <row r="79" spans="2:5" ht="12" customHeight="1">
      <c r="B79" s="7" t="s">
        <v>51</v>
      </c>
      <c r="C79" s="22">
        <v>49</v>
      </c>
      <c r="D79" s="22">
        <v>8</v>
      </c>
      <c r="E79" s="22">
        <f t="shared" si="2"/>
        <v>57</v>
      </c>
    </row>
    <row r="80" spans="2:5" ht="12" customHeight="1">
      <c r="B80" s="7" t="s">
        <v>52</v>
      </c>
      <c r="C80" s="22">
        <v>6</v>
      </c>
      <c r="D80" s="22">
        <v>2</v>
      </c>
      <c r="E80" s="22">
        <f t="shared" si="2"/>
        <v>8</v>
      </c>
    </row>
    <row r="81" spans="3:5" ht="12" customHeight="1">
      <c r="C81" s="23"/>
      <c r="D81" s="23"/>
      <c r="E81" s="23"/>
    </row>
    <row r="82" spans="1:5" ht="12" customHeight="1">
      <c r="A82" s="5" t="s">
        <v>53</v>
      </c>
      <c r="B82" s="7"/>
      <c r="C82" s="22">
        <f>SUBTOTAL(9,C83:C84)</f>
        <v>223</v>
      </c>
      <c r="D82" s="22">
        <f>SUBTOTAL(9,D83:D84)</f>
        <v>268</v>
      </c>
      <c r="E82" s="22">
        <f>SUBTOTAL(9,E83:E84)</f>
        <v>491</v>
      </c>
    </row>
    <row r="83" spans="2:5" ht="12" customHeight="1">
      <c r="B83" s="7" t="s">
        <v>54</v>
      </c>
      <c r="C83" s="22">
        <v>6</v>
      </c>
      <c r="D83" s="22">
        <v>1</v>
      </c>
      <c r="E83" s="22">
        <f>SUM(C83:D83)</f>
        <v>7</v>
      </c>
    </row>
    <row r="84" spans="2:5" ht="12" customHeight="1">
      <c r="B84" s="7" t="s">
        <v>55</v>
      </c>
      <c r="C84" s="22">
        <v>217</v>
      </c>
      <c r="D84" s="22">
        <v>267</v>
      </c>
      <c r="E84" s="22">
        <f>SUM(C84:D84)</f>
        <v>484</v>
      </c>
    </row>
    <row r="85" spans="3:5" ht="12" customHeight="1">
      <c r="C85" s="23"/>
      <c r="D85" s="23"/>
      <c r="E85" s="23"/>
    </row>
    <row r="86" spans="1:5" ht="12" customHeight="1">
      <c r="A86" s="5" t="s">
        <v>56</v>
      </c>
      <c r="B86" s="7"/>
      <c r="C86" s="22">
        <f>SUBTOTAL(9,C87:C87)</f>
        <v>209</v>
      </c>
      <c r="D86" s="22">
        <f>SUBTOTAL(9,D87:D87)</f>
        <v>167</v>
      </c>
      <c r="E86" s="22">
        <f>SUBTOTAL(9,E87:E87)</f>
        <v>376</v>
      </c>
    </row>
    <row r="87" spans="1:5" ht="12" customHeight="1">
      <c r="A87" s="7"/>
      <c r="B87" s="7" t="s">
        <v>57</v>
      </c>
      <c r="C87" s="22">
        <v>209</v>
      </c>
      <c r="D87" s="22">
        <v>167</v>
      </c>
      <c r="E87" s="22">
        <f>SUM(C87:D87)</f>
        <v>376</v>
      </c>
    </row>
    <row r="88" spans="3:5" ht="12" customHeight="1">
      <c r="C88" s="23"/>
      <c r="D88" s="23"/>
      <c r="E88" s="23"/>
    </row>
    <row r="89" spans="1:5" ht="12" customHeight="1">
      <c r="A89" s="5" t="s">
        <v>58</v>
      </c>
      <c r="B89" s="5"/>
      <c r="C89" s="22">
        <f>SUBTOTAL(9,C90:C95)</f>
        <v>21</v>
      </c>
      <c r="D89" s="22">
        <f>SUBTOTAL(9,D90:D95)</f>
        <v>11</v>
      </c>
      <c r="E89" s="22">
        <f>SUBTOTAL(9,E90:E95)</f>
        <v>32</v>
      </c>
    </row>
    <row r="90" spans="2:5" ht="12" customHeight="1">
      <c r="B90" s="5" t="s">
        <v>88</v>
      </c>
      <c r="C90" s="22">
        <v>1</v>
      </c>
      <c r="D90" s="22">
        <v>1</v>
      </c>
      <c r="E90" s="22">
        <f aca="true" t="shared" si="3" ref="E90:E95">SUM(C90:D90)</f>
        <v>2</v>
      </c>
    </row>
    <row r="91" spans="2:5" ht="12" customHeight="1">
      <c r="B91" s="7" t="s">
        <v>59</v>
      </c>
      <c r="C91" s="22">
        <v>3</v>
      </c>
      <c r="D91" s="22">
        <v>0</v>
      </c>
      <c r="E91" s="22">
        <f t="shared" si="3"/>
        <v>3</v>
      </c>
    </row>
    <row r="92" spans="2:5" ht="12" customHeight="1">
      <c r="B92" s="7" t="s">
        <v>60</v>
      </c>
      <c r="C92" s="22">
        <v>0</v>
      </c>
      <c r="D92" s="22">
        <v>1</v>
      </c>
      <c r="E92" s="22">
        <f t="shared" si="3"/>
        <v>1</v>
      </c>
    </row>
    <row r="93" spans="2:5" ht="12" customHeight="1">
      <c r="B93" s="5" t="s">
        <v>89</v>
      </c>
      <c r="C93" s="22">
        <v>1</v>
      </c>
      <c r="D93" s="22">
        <v>0</v>
      </c>
      <c r="E93" s="22">
        <f t="shared" si="3"/>
        <v>1</v>
      </c>
    </row>
    <row r="94" spans="2:5" ht="12" customHeight="1">
      <c r="B94" s="7" t="s">
        <v>61</v>
      </c>
      <c r="C94" s="22">
        <v>11</v>
      </c>
      <c r="D94" s="22">
        <v>4</v>
      </c>
      <c r="E94" s="22">
        <f t="shared" si="3"/>
        <v>15</v>
      </c>
    </row>
    <row r="95" spans="2:5" ht="12" customHeight="1">
      <c r="B95" s="7" t="s">
        <v>62</v>
      </c>
      <c r="C95" s="22">
        <v>5</v>
      </c>
      <c r="D95" s="22">
        <v>5</v>
      </c>
      <c r="E95" s="22">
        <f t="shared" si="3"/>
        <v>10</v>
      </c>
    </row>
    <row r="96" spans="2:5" ht="12" customHeight="1">
      <c r="B96" s="7"/>
      <c r="C96" s="22"/>
      <c r="D96" s="22"/>
      <c r="E96" s="22"/>
    </row>
    <row r="97" spans="1:5" ht="12" customHeight="1">
      <c r="A97" s="5" t="s">
        <v>63</v>
      </c>
      <c r="B97" s="7"/>
      <c r="C97" s="22">
        <f>SUBTOTAL(9,C98:C98)</f>
        <v>151</v>
      </c>
      <c r="D97" s="22">
        <f>SUBTOTAL(9,D98:D98)</f>
        <v>432</v>
      </c>
      <c r="E97" s="22">
        <f>SUBTOTAL(9,E98:E98)</f>
        <v>583</v>
      </c>
    </row>
    <row r="98" spans="1:5" ht="12" customHeight="1">
      <c r="A98" s="7"/>
      <c r="B98" s="7" t="s">
        <v>64</v>
      </c>
      <c r="C98" s="22">
        <v>151</v>
      </c>
      <c r="D98" s="22">
        <v>432</v>
      </c>
      <c r="E98" s="22">
        <f>SUM(C98:D98)</f>
        <v>583</v>
      </c>
    </row>
    <row r="99" spans="1:5" ht="12" customHeight="1">
      <c r="A99" s="7"/>
      <c r="C99" s="23"/>
      <c r="D99" s="23"/>
      <c r="E99" s="23"/>
    </row>
    <row r="100" spans="1:5" ht="12" customHeight="1">
      <c r="A100" s="5" t="s">
        <v>65</v>
      </c>
      <c r="B100" s="7"/>
      <c r="C100" s="22">
        <f>SUBTOTAL(9,C101:C101)</f>
        <v>58</v>
      </c>
      <c r="D100" s="22">
        <f>SUBTOTAL(9,D101:D101)</f>
        <v>256</v>
      </c>
      <c r="E100" s="22">
        <f>SUBTOTAL(9,E101:E101)</f>
        <v>314</v>
      </c>
    </row>
    <row r="101" spans="1:5" ht="12" customHeight="1">
      <c r="A101" s="7"/>
      <c r="B101" s="7" t="s">
        <v>66</v>
      </c>
      <c r="C101" s="22">
        <v>58</v>
      </c>
      <c r="D101" s="22">
        <v>256</v>
      </c>
      <c r="E101" s="22">
        <f>SUM(C101:D101)</f>
        <v>314</v>
      </c>
    </row>
    <row r="102" spans="1:5" ht="12" customHeight="1">
      <c r="A102" s="7"/>
      <c r="C102" s="23"/>
      <c r="D102" s="23"/>
      <c r="E102" s="23"/>
    </row>
    <row r="103" spans="1:5" ht="12" customHeight="1">
      <c r="A103" s="5" t="s">
        <v>67</v>
      </c>
      <c r="B103" s="7"/>
      <c r="C103" s="22">
        <f>SUBTOTAL(9,C104:C108)</f>
        <v>263</v>
      </c>
      <c r="D103" s="22">
        <f>SUBTOTAL(9,D104:D108)</f>
        <v>292</v>
      </c>
      <c r="E103" s="22">
        <f>SUBTOTAL(9,E104:E108)</f>
        <v>555</v>
      </c>
    </row>
    <row r="104" spans="1:5" ht="12" customHeight="1">
      <c r="A104" s="7"/>
      <c r="B104" s="7" t="s">
        <v>68</v>
      </c>
      <c r="C104" s="22">
        <v>156</v>
      </c>
      <c r="D104" s="22">
        <v>88</v>
      </c>
      <c r="E104" s="22">
        <f>SUM(C104:D104)</f>
        <v>244</v>
      </c>
    </row>
    <row r="105" spans="1:5" ht="12" customHeight="1">
      <c r="A105" s="7"/>
      <c r="B105" s="7" t="s">
        <v>69</v>
      </c>
      <c r="C105" s="22">
        <v>18</v>
      </c>
      <c r="D105" s="22">
        <v>2</v>
      </c>
      <c r="E105" s="22">
        <f>SUM(C105:D105)</f>
        <v>20</v>
      </c>
    </row>
    <row r="106" spans="1:5" ht="12" customHeight="1">
      <c r="A106" s="7"/>
      <c r="B106" s="7" t="s">
        <v>70</v>
      </c>
      <c r="C106" s="22">
        <v>20</v>
      </c>
      <c r="D106" s="22">
        <v>24</v>
      </c>
      <c r="E106" s="22">
        <f>SUM(C106:D106)</f>
        <v>44</v>
      </c>
    </row>
    <row r="107" spans="1:5" ht="12" customHeight="1">
      <c r="A107" s="7"/>
      <c r="B107" s="7" t="s">
        <v>71</v>
      </c>
      <c r="C107" s="22">
        <v>20</v>
      </c>
      <c r="D107" s="22">
        <v>68</v>
      </c>
      <c r="E107" s="22">
        <f>SUM(C107:D107)</f>
        <v>88</v>
      </c>
    </row>
    <row r="108" spans="1:5" ht="12" customHeight="1">
      <c r="A108" s="7"/>
      <c r="B108" s="7" t="s">
        <v>72</v>
      </c>
      <c r="C108" s="22">
        <f>40+5+2+2</f>
        <v>49</v>
      </c>
      <c r="D108" s="22">
        <f>83+13+8+6</f>
        <v>110</v>
      </c>
      <c r="E108" s="22">
        <f>SUM(C108:D108)</f>
        <v>159</v>
      </c>
    </row>
    <row r="109" spans="3:5" ht="12" customHeight="1">
      <c r="C109" s="23"/>
      <c r="D109" s="23"/>
      <c r="E109" s="23"/>
    </row>
    <row r="110" spans="1:5" ht="12" customHeight="1">
      <c r="A110" s="5" t="s">
        <v>73</v>
      </c>
      <c r="B110" s="7"/>
      <c r="C110" s="22">
        <f>SUBTOTAL(9,C111:C111)</f>
        <v>26</v>
      </c>
      <c r="D110" s="22">
        <f>SUBTOTAL(9,D111:D111)</f>
        <v>109</v>
      </c>
      <c r="E110" s="22">
        <f>SUBTOTAL(9,E111:E111)</f>
        <v>135</v>
      </c>
    </row>
    <row r="111" spans="1:5" ht="12" customHeight="1">
      <c r="A111" s="7"/>
      <c r="B111" s="7" t="s">
        <v>74</v>
      </c>
      <c r="C111" s="22">
        <v>26</v>
      </c>
      <c r="D111" s="22">
        <v>109</v>
      </c>
      <c r="E111" s="22">
        <f>SUM(C111:D111)</f>
        <v>135</v>
      </c>
    </row>
    <row r="112" spans="1:5" ht="12" customHeight="1">
      <c r="A112" s="7"/>
      <c r="C112" s="23"/>
      <c r="D112" s="23"/>
      <c r="E112" s="23"/>
    </row>
    <row r="113" spans="1:5" ht="12" customHeight="1">
      <c r="A113" s="5" t="s">
        <v>75</v>
      </c>
      <c r="B113" s="7"/>
      <c r="C113" s="22">
        <f>SUBTOTAL(9,C114:C129)</f>
        <v>405</v>
      </c>
      <c r="D113" s="22">
        <f>SUBTOTAL(9,D114:D129)</f>
        <v>435</v>
      </c>
      <c r="E113" s="22">
        <f>SUBTOTAL(9,E114:E129)</f>
        <v>840</v>
      </c>
    </row>
    <row r="114" spans="1:5" ht="12" customHeight="1">
      <c r="A114" s="7"/>
      <c r="B114" s="7" t="s">
        <v>10</v>
      </c>
      <c r="C114" s="22">
        <v>18</v>
      </c>
      <c r="D114" s="22">
        <v>17</v>
      </c>
      <c r="E114" s="22">
        <f aca="true" t="shared" si="4" ref="E114:E129">SUM(C114:D114)</f>
        <v>35</v>
      </c>
    </row>
    <row r="115" spans="1:5" ht="12" customHeight="1">
      <c r="A115" s="7"/>
      <c r="B115" s="7" t="s">
        <v>1</v>
      </c>
      <c r="C115" s="22">
        <v>20</v>
      </c>
      <c r="D115" s="22">
        <v>15</v>
      </c>
      <c r="E115" s="22">
        <f t="shared" si="4"/>
        <v>35</v>
      </c>
    </row>
    <row r="116" spans="1:5" ht="12" customHeight="1">
      <c r="A116" s="7"/>
      <c r="B116" s="7" t="s">
        <v>16</v>
      </c>
      <c r="C116" s="22">
        <v>17</v>
      </c>
      <c r="D116" s="22">
        <v>68</v>
      </c>
      <c r="E116" s="22">
        <f t="shared" si="4"/>
        <v>85</v>
      </c>
    </row>
    <row r="117" spans="1:5" ht="12" customHeight="1">
      <c r="A117" s="7"/>
      <c r="B117" s="7" t="s">
        <v>17</v>
      </c>
      <c r="C117" s="22">
        <v>35</v>
      </c>
      <c r="D117" s="22">
        <v>20</v>
      </c>
      <c r="E117" s="22">
        <f t="shared" si="4"/>
        <v>55</v>
      </c>
    </row>
    <row r="118" spans="1:5" ht="12" customHeight="1">
      <c r="A118" s="7"/>
      <c r="B118" s="7" t="s">
        <v>25</v>
      </c>
      <c r="C118" s="22">
        <v>206</v>
      </c>
      <c r="D118" s="22">
        <v>190</v>
      </c>
      <c r="E118" s="22">
        <f t="shared" si="4"/>
        <v>396</v>
      </c>
    </row>
    <row r="119" spans="1:5" ht="12" customHeight="1">
      <c r="A119" s="7"/>
      <c r="B119" s="7" t="s">
        <v>8</v>
      </c>
      <c r="C119" s="22">
        <v>9</v>
      </c>
      <c r="D119" s="22">
        <v>26</v>
      </c>
      <c r="E119" s="22">
        <f t="shared" si="4"/>
        <v>35</v>
      </c>
    </row>
    <row r="120" spans="2:5" ht="12" customHeight="1">
      <c r="B120" s="7" t="s">
        <v>27</v>
      </c>
      <c r="C120" s="22">
        <v>5</v>
      </c>
      <c r="D120" s="22">
        <v>5</v>
      </c>
      <c r="E120" s="22">
        <f t="shared" si="4"/>
        <v>10</v>
      </c>
    </row>
    <row r="121" spans="2:5" ht="12" customHeight="1">
      <c r="B121" s="7" t="s">
        <v>76</v>
      </c>
      <c r="C121" s="22">
        <v>2</v>
      </c>
      <c r="D121" s="22">
        <v>4</v>
      </c>
      <c r="E121" s="22">
        <f t="shared" si="4"/>
        <v>6</v>
      </c>
    </row>
    <row r="122" spans="1:5" ht="12" customHeight="1">
      <c r="A122" s="7"/>
      <c r="B122" s="7" t="s">
        <v>33</v>
      </c>
      <c r="C122" s="22">
        <v>0</v>
      </c>
      <c r="D122" s="22">
        <v>1</v>
      </c>
      <c r="E122" s="22">
        <f t="shared" si="4"/>
        <v>1</v>
      </c>
    </row>
    <row r="123" spans="1:5" ht="12" customHeight="1">
      <c r="A123" s="7"/>
      <c r="B123" s="7" t="s">
        <v>35</v>
      </c>
      <c r="C123" s="22">
        <v>11</v>
      </c>
      <c r="D123" s="22">
        <v>16</v>
      </c>
      <c r="E123" s="22">
        <f t="shared" si="4"/>
        <v>27</v>
      </c>
    </row>
    <row r="124" spans="1:5" ht="12" customHeight="1">
      <c r="A124" s="7"/>
      <c r="B124" s="7" t="s">
        <v>41</v>
      </c>
      <c r="C124" s="22">
        <v>30</v>
      </c>
      <c r="D124" s="22">
        <v>1</v>
      </c>
      <c r="E124" s="22">
        <f t="shared" si="4"/>
        <v>31</v>
      </c>
    </row>
    <row r="125" spans="1:5" ht="12" customHeight="1">
      <c r="A125" s="7"/>
      <c r="B125" s="7" t="s">
        <v>36</v>
      </c>
      <c r="C125" s="22">
        <v>2</v>
      </c>
      <c r="D125" s="22">
        <v>3</v>
      </c>
      <c r="E125" s="22">
        <f t="shared" si="4"/>
        <v>5</v>
      </c>
    </row>
    <row r="126" spans="1:5" ht="12" customHeight="1">
      <c r="A126" s="7"/>
      <c r="B126" s="7" t="s">
        <v>77</v>
      </c>
      <c r="C126" s="22">
        <v>31</v>
      </c>
      <c r="D126" s="22">
        <v>14</v>
      </c>
      <c r="E126" s="22">
        <f t="shared" si="4"/>
        <v>45</v>
      </c>
    </row>
    <row r="127" spans="1:5" ht="12" customHeight="1">
      <c r="A127" s="7"/>
      <c r="B127" s="7" t="s">
        <v>39</v>
      </c>
      <c r="C127" s="22">
        <v>4</v>
      </c>
      <c r="D127" s="22">
        <v>32</v>
      </c>
      <c r="E127" s="22">
        <f t="shared" si="4"/>
        <v>36</v>
      </c>
    </row>
    <row r="128" spans="2:5" ht="12" customHeight="1">
      <c r="B128" s="7" t="s">
        <v>18</v>
      </c>
      <c r="C128" s="22">
        <v>9</v>
      </c>
      <c r="D128" s="22">
        <v>14</v>
      </c>
      <c r="E128" s="22">
        <f t="shared" si="4"/>
        <v>23</v>
      </c>
    </row>
    <row r="129" spans="1:5" ht="12" customHeight="1">
      <c r="A129" s="7"/>
      <c r="B129" s="7" t="s">
        <v>19</v>
      </c>
      <c r="C129" s="22">
        <v>6</v>
      </c>
      <c r="D129" s="22">
        <v>9</v>
      </c>
      <c r="E129" s="22">
        <f t="shared" si="4"/>
        <v>15</v>
      </c>
    </row>
    <row r="130" spans="2:5" ht="12" customHeight="1">
      <c r="B130" s="7"/>
      <c r="C130" s="22"/>
      <c r="D130" s="22"/>
      <c r="E130" s="22"/>
    </row>
    <row r="131" spans="2:5" ht="12" customHeight="1">
      <c r="B131" s="7"/>
      <c r="C131" s="22"/>
      <c r="D131" s="22"/>
      <c r="E131" s="22"/>
    </row>
    <row r="132" spans="2:5" ht="12" customHeight="1">
      <c r="B132" s="7"/>
      <c r="C132" s="22"/>
      <c r="D132" s="22"/>
      <c r="E132" s="22"/>
    </row>
    <row r="133" spans="2:5" ht="12" customHeight="1">
      <c r="B133" s="7"/>
      <c r="C133" s="22"/>
      <c r="D133" s="22"/>
      <c r="E133" s="22"/>
    </row>
    <row r="134" spans="2:5" ht="12" customHeight="1">
      <c r="B134" s="7"/>
      <c r="C134" s="22"/>
      <c r="D134" s="22"/>
      <c r="E134" s="22"/>
    </row>
    <row r="135" spans="2:5" ht="12" customHeight="1">
      <c r="B135" s="7"/>
      <c r="C135" s="22"/>
      <c r="D135" s="22"/>
      <c r="E135" s="22"/>
    </row>
    <row r="136" spans="2:5" ht="12" customHeight="1">
      <c r="B136" s="7"/>
      <c r="C136" s="22"/>
      <c r="D136" s="22"/>
      <c r="E136" s="22"/>
    </row>
    <row r="137" spans="2:5" ht="12" customHeight="1">
      <c r="B137" s="7"/>
      <c r="C137" s="22"/>
      <c r="D137" s="22"/>
      <c r="E137" s="22"/>
    </row>
    <row r="138" spans="2:5" ht="12" customHeight="1">
      <c r="B138" s="7"/>
      <c r="C138" s="22"/>
      <c r="D138" s="22"/>
      <c r="E138" s="22"/>
    </row>
    <row r="139" spans="2:5" ht="12" customHeight="1">
      <c r="B139" s="7"/>
      <c r="C139" s="22"/>
      <c r="D139" s="22"/>
      <c r="E139" s="22"/>
    </row>
    <row r="140" spans="2:5" ht="12" customHeight="1">
      <c r="B140" s="7"/>
      <c r="C140" s="22"/>
      <c r="D140" s="22"/>
      <c r="E140" s="22"/>
    </row>
    <row r="141" spans="1:5" ht="12" customHeight="1">
      <c r="A141" s="5" t="s">
        <v>78</v>
      </c>
      <c r="B141" s="7"/>
      <c r="C141" s="22">
        <f>SUBTOTAL(9,C142:C156)</f>
        <v>636</v>
      </c>
      <c r="D141" s="22">
        <f>SUBTOTAL(9,D142:D156)</f>
        <v>492</v>
      </c>
      <c r="E141" s="22">
        <f>SUBTOTAL(9,E142:E156)</f>
        <v>1128</v>
      </c>
    </row>
    <row r="142" spans="2:5" ht="12" customHeight="1">
      <c r="B142" s="7" t="s">
        <v>1</v>
      </c>
      <c r="C142" s="22">
        <v>22</v>
      </c>
      <c r="D142" s="22">
        <v>2</v>
      </c>
      <c r="E142" s="22">
        <f aca="true" t="shared" si="5" ref="E142:E156">SUM(C142:D142)</f>
        <v>24</v>
      </c>
    </row>
    <row r="143" spans="2:5" ht="12" customHeight="1">
      <c r="B143" s="7" t="s">
        <v>79</v>
      </c>
      <c r="C143" s="22">
        <f>20+27</f>
        <v>47</v>
      </c>
      <c r="D143" s="22">
        <f>20+47</f>
        <v>67</v>
      </c>
      <c r="E143" s="22">
        <f t="shared" si="5"/>
        <v>114</v>
      </c>
    </row>
    <row r="144" spans="2:5" ht="12" customHeight="1">
      <c r="B144" s="7" t="s">
        <v>25</v>
      </c>
      <c r="C144" s="22">
        <v>280</v>
      </c>
      <c r="D144" s="22">
        <v>266</v>
      </c>
      <c r="E144" s="22">
        <f t="shared" si="5"/>
        <v>546</v>
      </c>
    </row>
    <row r="145" spans="2:5" ht="12" customHeight="1">
      <c r="B145" s="7" t="s">
        <v>3</v>
      </c>
      <c r="C145" s="22">
        <v>3</v>
      </c>
      <c r="D145" s="22">
        <v>2</v>
      </c>
      <c r="E145" s="22">
        <f t="shared" si="5"/>
        <v>5</v>
      </c>
    </row>
    <row r="146" spans="2:5" ht="12" customHeight="1">
      <c r="B146" s="7" t="s">
        <v>27</v>
      </c>
      <c r="C146" s="22">
        <v>15</v>
      </c>
      <c r="D146" s="22">
        <v>14</v>
      </c>
      <c r="E146" s="22">
        <f t="shared" si="5"/>
        <v>29</v>
      </c>
    </row>
    <row r="147" spans="2:5" ht="12" customHeight="1">
      <c r="B147" s="7" t="s">
        <v>41</v>
      </c>
      <c r="C147" s="22">
        <f>10+41</f>
        <v>51</v>
      </c>
      <c r="D147" s="22">
        <v>6</v>
      </c>
      <c r="E147" s="22">
        <f t="shared" si="5"/>
        <v>57</v>
      </c>
    </row>
    <row r="148" spans="2:5" ht="12" customHeight="1">
      <c r="B148" s="7" t="s">
        <v>43</v>
      </c>
      <c r="C148" s="22">
        <v>51</v>
      </c>
      <c r="D148" s="22">
        <v>5</v>
      </c>
      <c r="E148" s="22">
        <f t="shared" si="5"/>
        <v>56</v>
      </c>
    </row>
    <row r="149" spans="2:5" ht="12" customHeight="1">
      <c r="B149" s="7" t="s">
        <v>44</v>
      </c>
      <c r="C149" s="22">
        <f>11+42</f>
        <v>53</v>
      </c>
      <c r="D149" s="22">
        <f>3+22</f>
        <v>25</v>
      </c>
      <c r="E149" s="22">
        <f t="shared" si="5"/>
        <v>78</v>
      </c>
    </row>
    <row r="150" spans="2:5" ht="12" customHeight="1">
      <c r="B150" s="7" t="s">
        <v>48</v>
      </c>
      <c r="C150" s="22">
        <v>26</v>
      </c>
      <c r="D150" s="22">
        <v>6</v>
      </c>
      <c r="E150" s="22">
        <f t="shared" si="5"/>
        <v>32</v>
      </c>
    </row>
    <row r="151" spans="2:5" ht="12" customHeight="1">
      <c r="B151" s="7" t="s">
        <v>49</v>
      </c>
      <c r="C151" s="22">
        <v>22</v>
      </c>
      <c r="D151" s="22">
        <v>2</v>
      </c>
      <c r="E151" s="22">
        <f t="shared" si="5"/>
        <v>24</v>
      </c>
    </row>
    <row r="152" spans="2:5" ht="12" customHeight="1">
      <c r="B152" s="7" t="s">
        <v>50</v>
      </c>
      <c r="C152" s="22">
        <v>20</v>
      </c>
      <c r="D152" s="22">
        <v>4</v>
      </c>
      <c r="E152" s="22">
        <f t="shared" si="5"/>
        <v>24</v>
      </c>
    </row>
    <row r="153" spans="2:5" ht="12" customHeight="1">
      <c r="B153" s="7" t="s">
        <v>39</v>
      </c>
      <c r="C153" s="22">
        <v>4</v>
      </c>
      <c r="D153" s="22">
        <v>44</v>
      </c>
      <c r="E153" s="22">
        <f t="shared" si="5"/>
        <v>48</v>
      </c>
    </row>
    <row r="154" spans="2:5" ht="12" customHeight="1">
      <c r="B154" s="7" t="s">
        <v>80</v>
      </c>
      <c r="C154" s="22">
        <v>17</v>
      </c>
      <c r="D154" s="22">
        <v>10</v>
      </c>
      <c r="E154" s="22">
        <f t="shared" si="5"/>
        <v>27</v>
      </c>
    </row>
    <row r="155" spans="2:5" ht="12" customHeight="1">
      <c r="B155" s="7" t="s">
        <v>18</v>
      </c>
      <c r="C155" s="22">
        <f>9+8</f>
        <v>17</v>
      </c>
      <c r="D155" s="22">
        <f>9+24</f>
        <v>33</v>
      </c>
      <c r="E155" s="22">
        <f t="shared" si="5"/>
        <v>50</v>
      </c>
    </row>
    <row r="156" spans="2:5" ht="12" customHeight="1">
      <c r="B156" s="7" t="s">
        <v>19</v>
      </c>
      <c r="C156" s="22">
        <v>8</v>
      </c>
      <c r="D156" s="22">
        <f>4+2</f>
        <v>6</v>
      </c>
      <c r="E156" s="22">
        <f t="shared" si="5"/>
        <v>14</v>
      </c>
    </row>
    <row r="157" spans="2:5" ht="12" customHeight="1">
      <c r="B157" s="7"/>
      <c r="C157" s="22"/>
      <c r="D157" s="22"/>
      <c r="E157" s="22"/>
    </row>
    <row r="158" spans="1:5" ht="12" customHeight="1">
      <c r="A158" s="5" t="s">
        <v>99</v>
      </c>
      <c r="B158" s="7"/>
      <c r="C158" s="22">
        <f>SUBTOTAL(9,C159:C163)</f>
        <v>193</v>
      </c>
      <c r="D158" s="22">
        <f>SUBTOTAL(9,D159:D163)</f>
        <v>342</v>
      </c>
      <c r="E158" s="22">
        <f>SUBTOTAL(9,E159:E163)</f>
        <v>535</v>
      </c>
    </row>
    <row r="159" spans="2:5" ht="12" customHeight="1">
      <c r="B159" s="7" t="s">
        <v>11</v>
      </c>
      <c r="C159" s="22">
        <v>78</v>
      </c>
      <c r="D159" s="22">
        <v>74</v>
      </c>
      <c r="E159" s="22">
        <f>SUM(C159:D159)</f>
        <v>152</v>
      </c>
    </row>
    <row r="160" spans="2:5" ht="12" customHeight="1">
      <c r="B160" s="7" t="s">
        <v>64</v>
      </c>
      <c r="C160" s="22">
        <v>19</v>
      </c>
      <c r="D160" s="22">
        <v>44</v>
      </c>
      <c r="E160" s="22">
        <f>SUM(C160:D160)</f>
        <v>63</v>
      </c>
    </row>
    <row r="161" spans="2:5" ht="12" customHeight="1">
      <c r="B161" s="7" t="s">
        <v>55</v>
      </c>
      <c r="C161" s="22">
        <v>43</v>
      </c>
      <c r="D161" s="22">
        <v>56</v>
      </c>
      <c r="E161" s="22">
        <f>SUM(C161:D161)</f>
        <v>99</v>
      </c>
    </row>
    <row r="162" spans="2:5" ht="12" customHeight="1">
      <c r="B162" s="7" t="s">
        <v>81</v>
      </c>
      <c r="C162" s="22">
        <v>1</v>
      </c>
      <c r="D162" s="22">
        <v>1</v>
      </c>
      <c r="E162" s="22">
        <f>SUM(C162:D162)</f>
        <v>2</v>
      </c>
    </row>
    <row r="163" spans="2:5" ht="12" customHeight="1">
      <c r="B163" s="7" t="s">
        <v>66</v>
      </c>
      <c r="C163" s="22">
        <v>52</v>
      </c>
      <c r="D163" s="22">
        <v>167</v>
      </c>
      <c r="E163" s="22">
        <f>SUM(C163:D163)</f>
        <v>219</v>
      </c>
    </row>
    <row r="164" spans="1:5" ht="12" customHeight="1">
      <c r="A164" s="7"/>
      <c r="C164" s="23"/>
      <c r="D164" s="23"/>
      <c r="E164" s="23"/>
    </row>
    <row r="165" spans="1:5" ht="12" customHeight="1">
      <c r="A165" s="5" t="s">
        <v>82</v>
      </c>
      <c r="B165" s="5"/>
      <c r="C165" s="22">
        <f>SUBTOTAL(9,C166:C179)</f>
        <v>518</v>
      </c>
      <c r="D165" s="22">
        <f>SUBTOTAL(9,D166:D179)</f>
        <v>407</v>
      </c>
      <c r="E165" s="22">
        <f>SUBTOTAL(9,E166:E179)</f>
        <v>925</v>
      </c>
    </row>
    <row r="166" spans="1:5" ht="12" customHeight="1">
      <c r="A166" s="7"/>
      <c r="B166" s="7" t="s">
        <v>21</v>
      </c>
      <c r="C166" s="22">
        <f>12+16+17+1+7+1</f>
        <v>54</v>
      </c>
      <c r="D166" s="22">
        <f>13+25+27+0+14+0</f>
        <v>79</v>
      </c>
      <c r="E166" s="22">
        <f aca="true" t="shared" si="6" ref="E166:E191">SUM(C166:D166)</f>
        <v>133</v>
      </c>
    </row>
    <row r="167" spans="1:5" ht="12" customHeight="1">
      <c r="A167" s="7"/>
      <c r="B167" s="7" t="s">
        <v>22</v>
      </c>
      <c r="C167" s="22">
        <f>21+26+9+84+2+2</f>
        <v>144</v>
      </c>
      <c r="D167" s="22">
        <f>31+29+6+63+5+0</f>
        <v>134</v>
      </c>
      <c r="E167" s="22">
        <f t="shared" si="6"/>
        <v>278</v>
      </c>
    </row>
    <row r="168" spans="1:5" ht="12" customHeight="1">
      <c r="A168" s="7"/>
      <c r="B168" s="7" t="s">
        <v>23</v>
      </c>
      <c r="C168" s="22">
        <v>12</v>
      </c>
      <c r="D168" s="22">
        <v>7</v>
      </c>
      <c r="E168" s="22">
        <f t="shared" si="6"/>
        <v>19</v>
      </c>
    </row>
    <row r="169" spans="1:5" ht="12" customHeight="1">
      <c r="A169" s="7"/>
      <c r="B169" s="7" t="s">
        <v>83</v>
      </c>
      <c r="C169" s="22">
        <v>26</v>
      </c>
      <c r="D169" s="22">
        <v>12</v>
      </c>
      <c r="E169" s="22">
        <f t="shared" si="6"/>
        <v>38</v>
      </c>
    </row>
    <row r="170" spans="1:5" ht="12" customHeight="1">
      <c r="A170" s="7"/>
      <c r="B170" s="7" t="s">
        <v>43</v>
      </c>
      <c r="C170" s="22">
        <v>48</v>
      </c>
      <c r="D170" s="22">
        <v>5</v>
      </c>
      <c r="E170" s="22">
        <f>SUM(C170:D170)</f>
        <v>53</v>
      </c>
    </row>
    <row r="171" spans="1:5" ht="12" customHeight="1">
      <c r="A171" s="7"/>
      <c r="B171" s="7" t="s">
        <v>84</v>
      </c>
      <c r="C171" s="22">
        <v>22</v>
      </c>
      <c r="D171" s="22">
        <v>41</v>
      </c>
      <c r="E171" s="22">
        <f t="shared" si="6"/>
        <v>63</v>
      </c>
    </row>
    <row r="172" spans="1:5" ht="12" customHeight="1">
      <c r="A172" s="7"/>
      <c r="B172" s="7" t="s">
        <v>48</v>
      </c>
      <c r="C172" s="22">
        <v>20</v>
      </c>
      <c r="D172" s="22">
        <v>0</v>
      </c>
      <c r="E172" s="22">
        <f>SUM(C172:D172)</f>
        <v>20</v>
      </c>
    </row>
    <row r="173" spans="1:5" ht="12" customHeight="1">
      <c r="A173" s="7"/>
      <c r="B173" s="7" t="s">
        <v>49</v>
      </c>
      <c r="C173" s="22">
        <v>42</v>
      </c>
      <c r="D173" s="22">
        <v>1</v>
      </c>
      <c r="E173" s="22">
        <f>SUM(C173:D173)</f>
        <v>43</v>
      </c>
    </row>
    <row r="174" spans="1:5" ht="12" customHeight="1">
      <c r="A174" s="7"/>
      <c r="B174" s="7" t="s">
        <v>50</v>
      </c>
      <c r="C174" s="22">
        <v>16</v>
      </c>
      <c r="D174" s="22">
        <v>1</v>
      </c>
      <c r="E174" s="22">
        <f t="shared" si="6"/>
        <v>17</v>
      </c>
    </row>
    <row r="175" spans="1:5" ht="12" customHeight="1">
      <c r="A175" s="7"/>
      <c r="B175" s="7" t="s">
        <v>68</v>
      </c>
      <c r="C175" s="22">
        <v>27</v>
      </c>
      <c r="D175" s="22">
        <v>15</v>
      </c>
      <c r="E175" s="22">
        <f t="shared" si="6"/>
        <v>42</v>
      </c>
    </row>
    <row r="176" spans="1:5" ht="12" customHeight="1">
      <c r="A176" s="7"/>
      <c r="B176" s="7" t="s">
        <v>57</v>
      </c>
      <c r="C176" s="22">
        <v>78</v>
      </c>
      <c r="D176" s="22">
        <v>56</v>
      </c>
      <c r="E176" s="22">
        <f t="shared" si="6"/>
        <v>134</v>
      </c>
    </row>
    <row r="177" spans="1:5" ht="12" customHeight="1">
      <c r="A177" s="7"/>
      <c r="B177" s="7" t="s">
        <v>70</v>
      </c>
      <c r="C177" s="22">
        <v>4</v>
      </c>
      <c r="D177" s="22">
        <v>4</v>
      </c>
      <c r="E177" s="22">
        <f t="shared" si="6"/>
        <v>8</v>
      </c>
    </row>
    <row r="178" spans="1:5" ht="12" customHeight="1">
      <c r="A178" s="7"/>
      <c r="B178" s="7" t="s">
        <v>85</v>
      </c>
      <c r="C178" s="22">
        <f>6+9+8</f>
        <v>23</v>
      </c>
      <c r="D178" s="22">
        <f>10+22+19</f>
        <v>51</v>
      </c>
      <c r="E178" s="22">
        <f>SUM(C178:D178)</f>
        <v>74</v>
      </c>
    </row>
    <row r="179" spans="1:5" ht="12" customHeight="1">
      <c r="A179" s="7"/>
      <c r="B179" s="5" t="s">
        <v>90</v>
      </c>
      <c r="C179" s="22">
        <v>2</v>
      </c>
      <c r="D179" s="22">
        <v>1</v>
      </c>
      <c r="E179" s="22">
        <f t="shared" si="6"/>
        <v>3</v>
      </c>
    </row>
    <row r="180" spans="3:5" ht="12" customHeight="1">
      <c r="C180" s="23"/>
      <c r="D180" s="23"/>
      <c r="E180" s="23"/>
    </row>
    <row r="181" spans="3:5" ht="12" customHeight="1">
      <c r="C181" s="23"/>
      <c r="D181" s="23"/>
      <c r="E181" s="23"/>
    </row>
    <row r="182" spans="3:5" ht="12" customHeight="1">
      <c r="C182" s="23"/>
      <c r="D182" s="23"/>
      <c r="E182" s="23"/>
    </row>
    <row r="183" spans="3:5" ht="12" customHeight="1">
      <c r="C183" s="23"/>
      <c r="D183" s="23"/>
      <c r="E183" s="23"/>
    </row>
    <row r="184" spans="3:5" ht="12" customHeight="1">
      <c r="C184" s="23"/>
      <c r="D184" s="23"/>
      <c r="E184" s="23"/>
    </row>
    <row r="185" spans="1:5" ht="12" customHeight="1">
      <c r="A185" s="5" t="s">
        <v>86</v>
      </c>
      <c r="B185" s="7"/>
      <c r="C185" s="22">
        <f>SUBTOTAL(9,C186:C191)</f>
        <v>122</v>
      </c>
      <c r="D185" s="22">
        <f>SUBTOTAL(9,D186:D191)</f>
        <v>264</v>
      </c>
      <c r="E185" s="22">
        <f>SUBTOTAL(9,E186:E191)</f>
        <v>386</v>
      </c>
    </row>
    <row r="186" spans="1:5" ht="12" customHeight="1">
      <c r="A186" s="7"/>
      <c r="B186" s="7" t="s">
        <v>11</v>
      </c>
      <c r="C186" s="22">
        <v>16</v>
      </c>
      <c r="D186" s="22">
        <v>14</v>
      </c>
      <c r="E186" s="22">
        <f t="shared" si="6"/>
        <v>30</v>
      </c>
    </row>
    <row r="187" spans="1:5" ht="12" customHeight="1">
      <c r="A187" s="7"/>
      <c r="B187" s="7" t="s">
        <v>64</v>
      </c>
      <c r="C187" s="22">
        <v>4</v>
      </c>
      <c r="D187" s="22">
        <v>34</v>
      </c>
      <c r="E187" s="22">
        <f t="shared" si="6"/>
        <v>38</v>
      </c>
    </row>
    <row r="188" spans="1:5" ht="12" customHeight="1">
      <c r="A188" s="7"/>
      <c r="B188" s="7" t="s">
        <v>68</v>
      </c>
      <c r="C188" s="22">
        <v>26</v>
      </c>
      <c r="D188" s="22">
        <v>8</v>
      </c>
      <c r="E188" s="22">
        <f t="shared" si="6"/>
        <v>34</v>
      </c>
    </row>
    <row r="189" spans="1:5" ht="12" customHeight="1">
      <c r="A189" s="7"/>
      <c r="B189" s="7" t="s">
        <v>55</v>
      </c>
      <c r="C189" s="22">
        <v>33</v>
      </c>
      <c r="D189" s="22">
        <v>60</v>
      </c>
      <c r="E189" s="22">
        <f t="shared" si="6"/>
        <v>93</v>
      </c>
    </row>
    <row r="190" spans="1:5" ht="12" customHeight="1">
      <c r="A190" s="7"/>
      <c r="B190" s="7" t="s">
        <v>66</v>
      </c>
      <c r="C190" s="22">
        <v>21</v>
      </c>
      <c r="D190" s="22">
        <v>94</v>
      </c>
      <c r="E190" s="22">
        <f t="shared" si="6"/>
        <v>115</v>
      </c>
    </row>
    <row r="191" spans="1:5" ht="12" customHeight="1">
      <c r="A191" s="7"/>
      <c r="B191" s="7" t="s">
        <v>72</v>
      </c>
      <c r="C191" s="22">
        <v>22</v>
      </c>
      <c r="D191" s="22">
        <v>54</v>
      </c>
      <c r="E191" s="22">
        <f t="shared" si="6"/>
        <v>76</v>
      </c>
    </row>
    <row r="192" spans="1:6" ht="12" customHeight="1">
      <c r="A192" s="18"/>
      <c r="B192" s="18"/>
      <c r="C192" s="24"/>
      <c r="D192" s="24"/>
      <c r="E192" s="24"/>
      <c r="F192" s="19"/>
    </row>
    <row r="193" spans="3:5" ht="9" customHeight="1">
      <c r="C193" s="23"/>
      <c r="D193" s="23"/>
      <c r="E193" s="23"/>
    </row>
    <row r="194" spans="1:5" ht="12.75">
      <c r="A194" s="9" t="s">
        <v>96</v>
      </c>
      <c r="B194" s="8"/>
      <c r="C194" s="25">
        <f>SUM(C9:C193)/2</f>
        <v>5797</v>
      </c>
      <c r="D194" s="25">
        <f>SUM(D9:D193)/2</f>
        <v>6736</v>
      </c>
      <c r="E194" s="25">
        <f>SUM(E9:E193)/2</f>
        <v>12533</v>
      </c>
    </row>
    <row r="195" spans="1:6" ht="9" customHeight="1">
      <c r="A195" s="19"/>
      <c r="B195" s="20"/>
      <c r="C195" s="19"/>
      <c r="D195" s="19"/>
      <c r="E195" s="19"/>
      <c r="F195" s="19"/>
    </row>
    <row r="197" ht="12.75">
      <c r="A197" s="21" t="s">
        <v>97</v>
      </c>
    </row>
  </sheetData>
  <mergeCells count="1">
    <mergeCell ref="A1:E1"/>
  </mergeCells>
  <printOptions horizontalCentered="1"/>
  <pageMargins left="0.75" right="0.75" top="0.3937007874015748" bottom="0.34" header="0.2" footer="0.21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B25" sqref="B25"/>
    </sheetView>
  </sheetViews>
  <sheetFormatPr defaultColWidth="11.421875" defaultRowHeight="12.75"/>
  <cols>
    <col min="1" max="1" width="52.28125" style="1" customWidth="1"/>
    <col min="2" max="4" width="10.421875" style="1" customWidth="1"/>
    <col min="5" max="5" width="0.85546875" style="1" customWidth="1"/>
    <col min="6" max="16384" width="11.421875" style="1" customWidth="1"/>
  </cols>
  <sheetData>
    <row r="1" spans="1:4" ht="12.75">
      <c r="A1" s="56" t="s">
        <v>112</v>
      </c>
      <c r="B1" s="56"/>
      <c r="C1" s="56"/>
      <c r="D1" s="56"/>
    </row>
    <row r="2" spans="1:4" ht="14.25">
      <c r="A2" s="26" t="s">
        <v>104</v>
      </c>
      <c r="B2" s="27"/>
      <c r="C2" s="27"/>
      <c r="D2" s="27"/>
    </row>
    <row r="3" spans="1:4" ht="12.75">
      <c r="A3" s="28">
        <v>2001</v>
      </c>
      <c r="B3" s="27"/>
      <c r="C3" s="27"/>
      <c r="D3" s="27"/>
    </row>
    <row r="4" spans="1:5" ht="12.75">
      <c r="A4" s="2"/>
      <c r="B4" s="2"/>
      <c r="C4" s="2"/>
      <c r="D4" s="2"/>
      <c r="E4" s="29"/>
    </row>
    <row r="5" spans="1:4" ht="8.25" customHeight="1">
      <c r="A5" s="30"/>
      <c r="B5" s="30"/>
      <c r="C5" s="30"/>
      <c r="D5" s="30"/>
    </row>
    <row r="6" spans="1:4" ht="12.75">
      <c r="A6" s="31" t="s">
        <v>98</v>
      </c>
      <c r="B6" s="32" t="s">
        <v>93</v>
      </c>
      <c r="C6" s="32" t="s">
        <v>94</v>
      </c>
      <c r="D6" s="32" t="s">
        <v>95</v>
      </c>
    </row>
    <row r="7" spans="1:5" ht="8.25" customHeight="1">
      <c r="A7" s="33"/>
      <c r="B7" s="33"/>
      <c r="C7" s="33"/>
      <c r="D7" s="33"/>
      <c r="E7" s="29"/>
    </row>
    <row r="8" spans="1:4" ht="12.75">
      <c r="A8" s="2"/>
      <c r="B8" s="2"/>
      <c r="C8" s="2"/>
      <c r="D8" s="2"/>
    </row>
    <row r="9" spans="1:4" ht="12.75">
      <c r="A9" s="2" t="s">
        <v>28</v>
      </c>
      <c r="B9" s="34">
        <v>35</v>
      </c>
      <c r="C9" s="34">
        <v>557</v>
      </c>
      <c r="D9" s="34">
        <f>SUM(B9:C9)</f>
        <v>592</v>
      </c>
    </row>
    <row r="10" spans="1:4" ht="12.75">
      <c r="A10" s="2" t="s">
        <v>99</v>
      </c>
      <c r="B10" s="3">
        <v>2</v>
      </c>
      <c r="C10" s="3">
        <v>32</v>
      </c>
      <c r="D10" s="34">
        <f>SUM(B10:C10)</f>
        <v>34</v>
      </c>
    </row>
    <row r="11" spans="1:4" ht="12.75">
      <c r="A11" s="2" t="s">
        <v>86</v>
      </c>
      <c r="B11" s="3">
        <v>6</v>
      </c>
      <c r="C11" s="3">
        <v>103</v>
      </c>
      <c r="D11" s="34">
        <f>SUM(B11:C11)</f>
        <v>109</v>
      </c>
    </row>
    <row r="12" spans="1:5" ht="12.75">
      <c r="A12" s="2"/>
      <c r="B12" s="2"/>
      <c r="C12" s="2"/>
      <c r="D12" s="2"/>
      <c r="E12" s="29"/>
    </row>
    <row r="13" spans="1:5" ht="8.25" customHeight="1">
      <c r="A13" s="30"/>
      <c r="B13" s="30"/>
      <c r="C13" s="30"/>
      <c r="D13" s="30"/>
      <c r="E13" s="35"/>
    </row>
    <row r="14" spans="1:7" ht="12.75">
      <c r="A14" s="2" t="s">
        <v>96</v>
      </c>
      <c r="B14" s="2">
        <f>SUM(B9:B11)</f>
        <v>43</v>
      </c>
      <c r="C14" s="2">
        <f>SUM(C9:C11)</f>
        <v>692</v>
      </c>
      <c r="D14" s="2">
        <f>SUM(B14:C14)</f>
        <v>735</v>
      </c>
      <c r="E14" s="35"/>
      <c r="G14" s="2"/>
    </row>
    <row r="15" spans="1:5" ht="8.25" customHeight="1">
      <c r="A15" s="33"/>
      <c r="B15" s="33"/>
      <c r="C15" s="33"/>
      <c r="D15" s="33"/>
      <c r="E15" s="29"/>
    </row>
    <row r="16" spans="1:4" ht="12.75">
      <c r="A16" s="2"/>
      <c r="B16" s="2"/>
      <c r="C16" s="2"/>
      <c r="D16" s="2"/>
    </row>
    <row r="17" spans="1:4" ht="11.25" customHeight="1">
      <c r="A17" s="36" t="s">
        <v>105</v>
      </c>
      <c r="B17" s="2"/>
      <c r="C17" s="2"/>
      <c r="D17" s="2"/>
    </row>
    <row r="18" spans="1:4" ht="12" customHeight="1">
      <c r="A18" s="37" t="s">
        <v>106</v>
      </c>
      <c r="B18" s="2"/>
      <c r="C18" s="2"/>
      <c r="D18" s="2"/>
    </row>
    <row r="19" spans="1:4" ht="12" customHeight="1">
      <c r="A19" s="37"/>
      <c r="B19" s="2"/>
      <c r="C19" s="2"/>
      <c r="D19" s="2"/>
    </row>
    <row r="20" spans="1:4" ht="12" customHeight="1">
      <c r="A20" s="31" t="s">
        <v>97</v>
      </c>
      <c r="B20" s="2"/>
      <c r="C20" s="2"/>
      <c r="D20" s="2"/>
    </row>
  </sheetData>
  <mergeCells count="1">
    <mergeCell ref="A1:D1"/>
  </mergeCells>
  <printOptions horizontalCentered="1"/>
  <pageMargins left="0.984251968503937" right="0.984251968503937" top="0.5905511811023623" bottom="1" header="0.2755905511811024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zoomScale="75" zoomScaleNormal="75" workbookViewId="0" topLeftCell="A1">
      <selection activeCell="B29" sqref="B29"/>
    </sheetView>
  </sheetViews>
  <sheetFormatPr defaultColWidth="11.421875" defaultRowHeight="12.75"/>
  <cols>
    <col min="1" max="1" width="1.7109375" style="4" customWidth="1"/>
    <col min="2" max="2" width="53.7109375" style="4" customWidth="1"/>
    <col min="3" max="5" width="8.421875" style="50" customWidth="1"/>
    <col min="6" max="6" width="0.9921875" style="40" customWidth="1"/>
    <col min="7" max="16384" width="11.421875" style="40" customWidth="1"/>
  </cols>
  <sheetData>
    <row r="1" spans="1:5" ht="12.75">
      <c r="A1" s="57" t="s">
        <v>112</v>
      </c>
      <c r="B1" s="57"/>
      <c r="C1" s="57"/>
      <c r="D1" s="57"/>
      <c r="E1" s="57"/>
    </row>
    <row r="2" spans="1:5" ht="13.5" customHeight="1">
      <c r="A2" s="38" t="s">
        <v>100</v>
      </c>
      <c r="B2" s="38"/>
      <c r="C2" s="39"/>
      <c r="D2" s="39"/>
      <c r="E2" s="39"/>
    </row>
    <row r="3" spans="1:5" ht="13.5" customHeight="1">
      <c r="A3" s="41" t="s">
        <v>107</v>
      </c>
      <c r="B3" s="38"/>
      <c r="C3" s="39"/>
      <c r="D3" s="39"/>
      <c r="E3" s="39"/>
    </row>
    <row r="4" spans="1:6" ht="13.5" customHeight="1">
      <c r="A4" s="42"/>
      <c r="B4" s="42"/>
      <c r="C4" s="43"/>
      <c r="D4" s="43"/>
      <c r="E4" s="43"/>
      <c r="F4" s="44"/>
    </row>
    <row r="5" spans="1:6" ht="9" customHeight="1">
      <c r="A5" s="45"/>
      <c r="B5" s="45"/>
      <c r="C5" s="46"/>
      <c r="D5" s="46"/>
      <c r="E5" s="46"/>
      <c r="F5" s="47"/>
    </row>
    <row r="6" spans="1:6" ht="10.5" customHeight="1">
      <c r="A6" s="48" t="s">
        <v>101</v>
      </c>
      <c r="B6" s="48"/>
      <c r="C6" s="49" t="s">
        <v>93</v>
      </c>
      <c r="D6" s="49" t="s">
        <v>94</v>
      </c>
      <c r="E6" s="49" t="s">
        <v>95</v>
      </c>
      <c r="F6" s="47"/>
    </row>
    <row r="7" spans="1:6" ht="9" customHeight="1">
      <c r="A7" s="42"/>
      <c r="B7" s="42"/>
      <c r="C7" s="43"/>
      <c r="D7" s="43"/>
      <c r="E7" s="43"/>
      <c r="F7" s="44"/>
    </row>
    <row r="8" ht="10.5" customHeight="1"/>
    <row r="9" spans="1:5" ht="10.5" customHeight="1">
      <c r="A9" s="4" t="s">
        <v>102</v>
      </c>
      <c r="C9" s="50">
        <f>SUM(C10,C16,C20,C23,C26,C29,C37,C40)</f>
        <v>94</v>
      </c>
      <c r="D9" s="50">
        <f>SUM(D10,D16,D20,D23,D26,D29,D37,D40)</f>
        <v>714</v>
      </c>
      <c r="E9" s="50">
        <f>SUM(E10,E16,E20,E23,E26,E29,E37,E40)</f>
        <v>808</v>
      </c>
    </row>
    <row r="10" spans="1:5" ht="12" customHeight="1">
      <c r="A10" s="4" t="s">
        <v>15</v>
      </c>
      <c r="B10" s="40"/>
      <c r="C10" s="50">
        <f>SUM(C11:C14)</f>
        <v>7</v>
      </c>
      <c r="D10" s="50">
        <f>SUM(D11:D14)</f>
        <v>13</v>
      </c>
      <c r="E10" s="50">
        <f>SUM(E11:E14)</f>
        <v>20</v>
      </c>
    </row>
    <row r="11" spans="2:9" ht="12" customHeight="1">
      <c r="B11" s="51" t="s">
        <v>16</v>
      </c>
      <c r="C11" s="52">
        <v>2</v>
      </c>
      <c r="D11" s="52">
        <v>7</v>
      </c>
      <c r="E11" s="50">
        <f aca="true" t="shared" si="0" ref="E11:E18">SUM(C11:D11)</f>
        <v>9</v>
      </c>
      <c r="G11" s="52"/>
      <c r="H11" s="52"/>
      <c r="I11" s="52"/>
    </row>
    <row r="12" spans="2:9" ht="12" customHeight="1">
      <c r="B12" s="4" t="s">
        <v>17</v>
      </c>
      <c r="C12" s="52">
        <v>1</v>
      </c>
      <c r="D12" s="52">
        <v>3</v>
      </c>
      <c r="E12" s="50">
        <f t="shared" si="0"/>
        <v>4</v>
      </c>
      <c r="G12" s="52"/>
      <c r="H12" s="52"/>
      <c r="I12" s="52"/>
    </row>
    <row r="13" spans="2:9" ht="12" customHeight="1">
      <c r="B13" s="4" t="s">
        <v>18</v>
      </c>
      <c r="C13" s="52">
        <v>3</v>
      </c>
      <c r="D13" s="52">
        <v>2</v>
      </c>
      <c r="E13" s="50">
        <f t="shared" si="0"/>
        <v>5</v>
      </c>
      <c r="G13" s="52"/>
      <c r="H13" s="52"/>
      <c r="I13" s="52"/>
    </row>
    <row r="14" spans="2:9" ht="12" customHeight="1">
      <c r="B14" s="4" t="s">
        <v>19</v>
      </c>
      <c r="C14" s="52">
        <v>1</v>
      </c>
      <c r="D14" s="52">
        <v>1</v>
      </c>
      <c r="E14" s="50">
        <f t="shared" si="0"/>
        <v>2</v>
      </c>
      <c r="G14" s="52"/>
      <c r="H14" s="52"/>
      <c r="I14" s="52"/>
    </row>
    <row r="15" spans="3:9" ht="12" customHeight="1">
      <c r="C15" s="52"/>
      <c r="D15" s="52"/>
      <c r="G15" s="52"/>
      <c r="H15" s="52"/>
      <c r="I15" s="52"/>
    </row>
    <row r="16" spans="1:5" ht="12" customHeight="1">
      <c r="A16" s="4" t="s">
        <v>20</v>
      </c>
      <c r="B16" s="40"/>
      <c r="C16" s="50">
        <f>SUM(C17:C18)</f>
        <v>19</v>
      </c>
      <c r="D16" s="50">
        <f>SUM(D17:D18)</f>
        <v>23</v>
      </c>
      <c r="E16" s="50">
        <f t="shared" si="0"/>
        <v>42</v>
      </c>
    </row>
    <row r="17" spans="2:10" ht="12" customHeight="1">
      <c r="B17" s="4" t="s">
        <v>21</v>
      </c>
      <c r="C17" s="4">
        <v>5</v>
      </c>
      <c r="D17" s="4">
        <v>9</v>
      </c>
      <c r="E17" s="50">
        <f t="shared" si="0"/>
        <v>14</v>
      </c>
      <c r="G17" s="34"/>
      <c r="H17" s="34"/>
      <c r="I17" s="34"/>
      <c r="J17" s="34"/>
    </row>
    <row r="18" spans="2:10" ht="12" customHeight="1">
      <c r="B18" s="4" t="s">
        <v>22</v>
      </c>
      <c r="C18" s="4">
        <v>14</v>
      </c>
      <c r="D18" s="4">
        <v>14</v>
      </c>
      <c r="E18" s="50">
        <f t="shared" si="0"/>
        <v>28</v>
      </c>
      <c r="G18" s="34"/>
      <c r="H18" s="34"/>
      <c r="I18" s="34"/>
      <c r="J18" s="34"/>
    </row>
    <row r="19" ht="12" customHeight="1"/>
    <row r="20" spans="1:5" ht="12" customHeight="1">
      <c r="A20" s="4" t="s">
        <v>24</v>
      </c>
      <c r="B20" s="40"/>
      <c r="C20" s="50">
        <f>SUM(C21)</f>
        <v>23</v>
      </c>
      <c r="D20" s="50">
        <f>SUM(D21)</f>
        <v>11</v>
      </c>
      <c r="E20" s="50">
        <f>SUM(E21)</f>
        <v>34</v>
      </c>
    </row>
    <row r="21" spans="2:5" ht="12" customHeight="1">
      <c r="B21" s="4" t="s">
        <v>25</v>
      </c>
      <c r="C21" s="4">
        <v>23</v>
      </c>
      <c r="D21" s="4">
        <v>11</v>
      </c>
      <c r="E21" s="50">
        <f>SUM(C21:D21)</f>
        <v>34</v>
      </c>
    </row>
    <row r="22" spans="1:2" ht="12" customHeight="1">
      <c r="A22" s="40"/>
      <c r="B22" s="40"/>
    </row>
    <row r="23" spans="1:5" ht="12" customHeight="1">
      <c r="A23" s="4" t="s">
        <v>26</v>
      </c>
      <c r="B23" s="40"/>
      <c r="C23" s="50">
        <f>SUM(C24)</f>
        <v>6</v>
      </c>
      <c r="D23" s="50">
        <f>SUM(D24)</f>
        <v>4</v>
      </c>
      <c r="E23" s="50">
        <f>SUM(E24)</f>
        <v>10</v>
      </c>
    </row>
    <row r="24" spans="2:5" ht="12" customHeight="1">
      <c r="B24" s="4" t="s">
        <v>27</v>
      </c>
      <c r="C24" s="4">
        <v>6</v>
      </c>
      <c r="D24" s="4">
        <v>4</v>
      </c>
      <c r="E24" s="50">
        <f>SUM(C24:D24)</f>
        <v>10</v>
      </c>
    </row>
    <row r="25" ht="12" customHeight="1"/>
    <row r="26" spans="1:256" ht="12" customHeight="1">
      <c r="A26" s="4" t="s">
        <v>28</v>
      </c>
      <c r="B26" s="40"/>
      <c r="C26" s="50">
        <f>SUM(C27)</f>
        <v>24</v>
      </c>
      <c r="D26" s="50">
        <f>SUM(D27)</f>
        <v>623</v>
      </c>
      <c r="E26" s="50">
        <f>SUM(E27)</f>
        <v>647</v>
      </c>
      <c r="F26" s="4"/>
      <c r="IV26" s="50"/>
    </row>
    <row r="27" spans="2:10" ht="12" customHeight="1">
      <c r="B27" s="4" t="s">
        <v>29</v>
      </c>
      <c r="C27" s="4">
        <v>24</v>
      </c>
      <c r="D27" s="4">
        <v>623</v>
      </c>
      <c r="E27" s="50">
        <f>SUM(C27:D27)</f>
        <v>647</v>
      </c>
      <c r="G27" s="4"/>
      <c r="H27" s="4"/>
      <c r="I27" s="4"/>
      <c r="J27" s="4"/>
    </row>
    <row r="28" spans="8:10" ht="12" customHeight="1">
      <c r="H28" s="4"/>
      <c r="I28" s="4"/>
      <c r="J28" s="4"/>
    </row>
    <row r="29" spans="1:10" ht="12" customHeight="1">
      <c r="A29" s="4" t="s">
        <v>30</v>
      </c>
      <c r="C29" s="50">
        <f>SUM(C30:C35)</f>
        <v>8</v>
      </c>
      <c r="D29" s="50">
        <f>SUM(D30:D35)</f>
        <v>26</v>
      </c>
      <c r="E29" s="50">
        <f>SUM(E30:E35)</f>
        <v>34</v>
      </c>
      <c r="H29" s="4"/>
      <c r="I29" s="4"/>
      <c r="J29" s="4"/>
    </row>
    <row r="30" spans="2:10" ht="12" customHeight="1">
      <c r="B30" s="4" t="s">
        <v>33</v>
      </c>
      <c r="C30" s="50">
        <v>1</v>
      </c>
      <c r="D30" s="50">
        <v>0</v>
      </c>
      <c r="E30" s="50">
        <f aca="true" t="shared" si="1" ref="E30:E35">SUM(C30:D30)</f>
        <v>1</v>
      </c>
      <c r="H30" s="4"/>
      <c r="I30" s="4"/>
      <c r="J30" s="4"/>
    </row>
    <row r="31" spans="2:10" ht="12" customHeight="1">
      <c r="B31" s="4" t="s">
        <v>34</v>
      </c>
      <c r="C31" s="50">
        <v>2</v>
      </c>
      <c r="D31" s="50">
        <v>0</v>
      </c>
      <c r="E31" s="50">
        <f t="shared" si="1"/>
        <v>2</v>
      </c>
      <c r="H31" s="4"/>
      <c r="I31" s="4"/>
      <c r="J31" s="4"/>
    </row>
    <row r="32" spans="2:10" ht="12" customHeight="1">
      <c r="B32" s="40" t="s">
        <v>35</v>
      </c>
      <c r="C32" s="4">
        <v>0</v>
      </c>
      <c r="D32" s="4">
        <v>4</v>
      </c>
      <c r="E32" s="50">
        <f t="shared" si="1"/>
        <v>4</v>
      </c>
      <c r="G32" s="53"/>
      <c r="H32" s="53"/>
      <c r="I32" s="53"/>
      <c r="J32" s="53"/>
    </row>
    <row r="33" spans="2:9" ht="12" customHeight="1">
      <c r="B33" s="4" t="s">
        <v>36</v>
      </c>
      <c r="C33" s="4">
        <v>4</v>
      </c>
      <c r="D33" s="4">
        <v>11</v>
      </c>
      <c r="E33" s="50">
        <f t="shared" si="1"/>
        <v>15</v>
      </c>
      <c r="H33" s="53"/>
      <c r="I33" s="53"/>
    </row>
    <row r="34" spans="2:5" ht="12" customHeight="1">
      <c r="B34" s="4" t="s">
        <v>110</v>
      </c>
      <c r="C34" s="4">
        <v>0</v>
      </c>
      <c r="D34" s="4">
        <v>4</v>
      </c>
      <c r="E34" s="50">
        <f t="shared" si="1"/>
        <v>4</v>
      </c>
    </row>
    <row r="35" spans="2:10" ht="12" customHeight="1">
      <c r="B35" s="4" t="s">
        <v>39</v>
      </c>
      <c r="C35" s="4">
        <v>1</v>
      </c>
      <c r="D35" s="4">
        <v>7</v>
      </c>
      <c r="E35" s="50">
        <f t="shared" si="1"/>
        <v>8</v>
      </c>
      <c r="H35" s="53"/>
      <c r="I35" s="53"/>
      <c r="J35" s="53"/>
    </row>
    <row r="36" ht="12" customHeight="1"/>
    <row r="37" spans="1:5" ht="12" customHeight="1">
      <c r="A37" s="4" t="s">
        <v>63</v>
      </c>
      <c r="B37" s="40"/>
      <c r="C37" s="50">
        <f>SUM(C38)</f>
        <v>0</v>
      </c>
      <c r="D37" s="50">
        <f>SUM(D38)</f>
        <v>2</v>
      </c>
      <c r="E37" s="50">
        <f>SUM(E38)</f>
        <v>2</v>
      </c>
    </row>
    <row r="38" spans="2:5" ht="12" customHeight="1">
      <c r="B38" s="4" t="s">
        <v>64</v>
      </c>
      <c r="C38" s="4">
        <v>0</v>
      </c>
      <c r="D38" s="4">
        <v>2</v>
      </c>
      <c r="E38" s="50">
        <f>SUM(C38:D38)</f>
        <v>2</v>
      </c>
    </row>
    <row r="39" ht="12" customHeight="1">
      <c r="A39" s="54"/>
    </row>
    <row r="40" spans="1:5" ht="12" customHeight="1">
      <c r="A40" s="4" t="s">
        <v>65</v>
      </c>
      <c r="B40" s="40"/>
      <c r="C40" s="50">
        <f>SUM(C41)</f>
        <v>7</v>
      </c>
      <c r="D40" s="50">
        <f>SUM(D41)</f>
        <v>12</v>
      </c>
      <c r="E40" s="50">
        <f>SUM(E41)</f>
        <v>19</v>
      </c>
    </row>
    <row r="41" spans="2:5" ht="12" customHeight="1">
      <c r="B41" s="4" t="s">
        <v>66</v>
      </c>
      <c r="C41" s="4">
        <v>7</v>
      </c>
      <c r="D41" s="4">
        <v>12</v>
      </c>
      <c r="E41" s="50">
        <f>SUM(C41:D41)</f>
        <v>19</v>
      </c>
    </row>
    <row r="42" spans="3:4" ht="12" customHeight="1">
      <c r="C42" s="4"/>
      <c r="D42" s="4"/>
    </row>
    <row r="43" spans="1:5" ht="12" customHeight="1">
      <c r="A43" s="4" t="s">
        <v>103</v>
      </c>
      <c r="C43" s="50">
        <f aca="true" t="shared" si="2" ref="C43:E44">SUM(C44)</f>
        <v>0</v>
      </c>
      <c r="D43" s="50">
        <f t="shared" si="2"/>
        <v>1</v>
      </c>
      <c r="E43" s="50">
        <f t="shared" si="2"/>
        <v>1</v>
      </c>
    </row>
    <row r="44" spans="1:5" ht="12" customHeight="1">
      <c r="A44" s="4" t="s">
        <v>28</v>
      </c>
      <c r="C44" s="4">
        <f t="shared" si="2"/>
        <v>0</v>
      </c>
      <c r="D44" s="4">
        <f t="shared" si="2"/>
        <v>1</v>
      </c>
      <c r="E44" s="4">
        <f t="shared" si="2"/>
        <v>1</v>
      </c>
    </row>
    <row r="45" spans="2:5" ht="12" customHeight="1">
      <c r="B45" s="4" t="s">
        <v>87</v>
      </c>
      <c r="C45" s="4">
        <v>0</v>
      </c>
      <c r="D45" s="4">
        <v>1</v>
      </c>
      <c r="E45" s="50">
        <f>SUM(C45:D45)</f>
        <v>1</v>
      </c>
    </row>
    <row r="46" spans="1:5" ht="12" customHeight="1">
      <c r="A46" s="42"/>
      <c r="B46" s="42"/>
      <c r="C46" s="43"/>
      <c r="D46" s="43"/>
      <c r="E46" s="43"/>
    </row>
    <row r="47" ht="8.25" customHeight="1">
      <c r="G47" s="50"/>
    </row>
    <row r="48" spans="1:5" ht="10.5" customHeight="1">
      <c r="A48" s="4" t="s">
        <v>96</v>
      </c>
      <c r="C48" s="50">
        <f>SUM(C9,C43)</f>
        <v>94</v>
      </c>
      <c r="D48" s="50">
        <f>SUM(D9,D43)</f>
        <v>715</v>
      </c>
      <c r="E48" s="50">
        <f>SUM(E9,E43)</f>
        <v>809</v>
      </c>
    </row>
    <row r="49" spans="1:5" ht="8.25" customHeight="1">
      <c r="A49" s="42"/>
      <c r="B49" s="42"/>
      <c r="C49" s="43"/>
      <c r="D49" s="43"/>
      <c r="E49" s="43"/>
    </row>
    <row r="50" ht="12" customHeight="1"/>
    <row r="51" ht="12" customHeight="1">
      <c r="A51" s="54" t="s">
        <v>97</v>
      </c>
    </row>
  </sheetData>
  <mergeCells count="1">
    <mergeCell ref="A1:E1"/>
  </mergeCells>
  <printOptions horizontalCentered="1" verticalCentered="1"/>
  <pageMargins left="0.984251968503937" right="0.984251968503937" top="0.3937007874015748" bottom="0.3937007874015748" header="0.2755905511811024" footer="0.196850393700787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Ma. de Jesús Guerrero</cp:lastModifiedBy>
  <cp:lastPrinted>2002-11-06T18:30:05Z</cp:lastPrinted>
  <dcterms:created xsi:type="dcterms:W3CDTF">2001-11-15T10:04:42Z</dcterms:created>
  <dcterms:modified xsi:type="dcterms:W3CDTF">2002-11-06T18:30:26Z</dcterms:modified>
  <cp:category/>
  <cp:version/>
  <cp:contentType/>
  <cp:contentStatus/>
</cp:coreProperties>
</file>