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15" windowHeight="4785" activeTab="0"/>
  </bookViews>
  <sheets>
    <sheet name="cap_inst" sheetId="1" r:id="rId1"/>
    <sheet name="capinst_zg" sheetId="2" r:id="rId2"/>
    <sheet name="ar_x_fun" sheetId="3" r:id="rId3"/>
    <sheet name="ar _x_prog" sheetId="4" r:id="rId4"/>
    <sheet name="ar_x_dep" sheetId="5" r:id="rId5"/>
    <sheet name="esp_edu" sheetId="6" r:id="rId6"/>
    <sheet name="esp_inv" sheetId="7" r:id="rId7"/>
  </sheets>
  <definedNames>
    <definedName name="_xlnm.Print_Titles" localSheetId="4">'ar_x_dep'!$1:$7</definedName>
    <definedName name="_xlnm.Print_Titles" localSheetId="5">'esp_edu'!$1:$7</definedName>
    <definedName name="_xlnm.Print_Titles" localSheetId="6">'esp_inv'!$1:$7</definedName>
  </definedNames>
  <calcPr fullCalcOnLoad="1"/>
</workbook>
</file>

<file path=xl/sharedStrings.xml><?xml version="1.0" encoding="utf-8"?>
<sst xmlns="http://schemas.openxmlformats.org/spreadsheetml/2006/main" count="438" uniqueCount="280">
  <si>
    <t>(EDIFICIOS)</t>
  </si>
  <si>
    <t>Docencia</t>
  </si>
  <si>
    <t xml:space="preserve">Investigación </t>
  </si>
  <si>
    <t>Investigación</t>
  </si>
  <si>
    <t>Posgrado</t>
  </si>
  <si>
    <t>T O T A L</t>
  </si>
  <si>
    <t xml:space="preserve"> </t>
  </si>
  <si>
    <t>En construcción</t>
  </si>
  <si>
    <t>Conjuntos</t>
  </si>
  <si>
    <t>Edificios</t>
  </si>
  <si>
    <t>Interior de la República</t>
  </si>
  <si>
    <t>Ciudad Universitaria</t>
  </si>
  <si>
    <t>En C.U.</t>
  </si>
  <si>
    <t>Fuera de C.U.</t>
  </si>
  <si>
    <t>Total</t>
  </si>
  <si>
    <t>Subtotal</t>
  </si>
  <si>
    <t>Función</t>
  </si>
  <si>
    <t>m²</t>
  </si>
  <si>
    <t>Programa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</si>
  <si>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</si>
  <si>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</si>
  <si>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</si>
  <si>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</si>
  <si>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</si>
  <si>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</si>
  <si>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</si>
  <si>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</si>
  <si>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</si>
  <si>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</si>
  <si>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</si>
  <si>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</si>
  <si>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Coordinación</t>
  </si>
  <si>
    <t>Plantel Azcapotzalco</t>
  </si>
  <si>
    <t>Plantel Naucalpan</t>
  </si>
  <si>
    <t>Plantel Oriente</t>
  </si>
  <si>
    <t>Plantel Sur</t>
  </si>
  <si>
    <t>Plantel Vallejo</t>
  </si>
  <si>
    <t>ESCUELAS</t>
  </si>
  <si>
    <t>Escuela Nacional de Artes Plásticas</t>
  </si>
  <si>
    <t>Escuela Nacional de Enfermería y Obstetricia</t>
  </si>
  <si>
    <t>División SUA</t>
  </si>
  <si>
    <t>Escuela Nacional de Música</t>
  </si>
  <si>
    <t>Escuela Nacional de Trabajo Social</t>
  </si>
  <si>
    <t>FACULTADES</t>
  </si>
  <si>
    <t>Facultad de Arquitectura</t>
  </si>
  <si>
    <t>Centro de Investigaciones Urbano Arquitectónicas</t>
  </si>
  <si>
    <t>Centro de Investigaciones en Diseño Industrial</t>
  </si>
  <si>
    <t>Facultad de Ciencias</t>
  </si>
  <si>
    <t>Facultad de Ciencias Políticas y Sociales</t>
  </si>
  <si>
    <t>Educación Continua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</si>
  <si>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</si>
  <si>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</si>
  <si>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</si>
  <si>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</si>
  <si>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</si>
  <si>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</si>
  <si>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</si>
  <si>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Centro de Enseñanza, Investigación y Extensión en Ganadería Tropical</t>
  </si>
  <si>
    <t>Centro de Enseñanza, Investigación y Extensión en Producción Avícola y Ganadera</t>
  </si>
  <si>
    <t>Centro de Enseñanza, Investigación y Extensión en Producción Avícola</t>
  </si>
  <si>
    <t>Centro de Enseñanza, Investigación y Extensión en Producción Bovina y Caprina</t>
  </si>
  <si>
    <t>Centro de Enseñanza, Investigación y Extensión en Producción Ovina</t>
  </si>
  <si>
    <t>Centro de Enseñanza, Investigación y Extensión en Producción Porcina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</si>
  <si>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</si>
  <si>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</si>
  <si>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</si>
  <si>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</si>
  <si>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</si>
  <si>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</si>
  <si>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</si>
  <si>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</si>
  <si>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SISTEMA DE UNIVERSIDAD ABIERTA</t>
  </si>
  <si>
    <t>HUMANIDADES Y CIENCIAS SOCIALES</t>
  </si>
  <si>
    <t>Coordinación y Consejo Técnico de Humanidades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</si>
  <si>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</si>
  <si>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</si>
  <si>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</si>
  <si>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</si>
  <si>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</si>
  <si>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</si>
  <si>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</si>
  <si>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Biblioteca Nacional</t>
  </si>
  <si>
    <t>Hemeroteca Nacional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</si>
  <si>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</si>
  <si>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</si>
  <si>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</si>
  <si>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</si>
  <si>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</si>
  <si>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</si>
  <si>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</si>
  <si>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CIENCIAS Y DESARROLLO TECNOLÓGICO</t>
  </si>
  <si>
    <t>Coordinación y Consejo Técnico de la Investigación Científica</t>
  </si>
  <si>
    <t>Centro de Ciencias de la Atmósfera</t>
  </si>
  <si>
    <t>Centro de Instrumentos</t>
  </si>
  <si>
    <t>Centro de Investigación en Energía</t>
  </si>
  <si>
    <t>Instituto de Astronomía</t>
  </si>
  <si>
    <t>Instituto de Astronomía Unidad Morelia</t>
  </si>
  <si>
    <t>Instituto de Biología</t>
  </si>
  <si>
    <t>Estación de Biología Tropical Los Tuxtlas</t>
  </si>
  <si>
    <t>Estación de Investigación, Experimentación y Difusión Chamela</t>
  </si>
  <si>
    <t>Jardín Botánico</t>
  </si>
  <si>
    <t>Instituto de Ciencias del Mar y Limnología</t>
  </si>
  <si>
    <t>Estación Puerto Morelos</t>
  </si>
  <si>
    <t>Plataforma Oceanográfica Base Pacífico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</si>
  <si>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</si>
  <si>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</si>
  <si>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</si>
  <si>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</si>
  <si>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</si>
  <si>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Geofísica Unidad Juriquilla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</si>
  <si>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</si>
  <si>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</si>
  <si>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</si>
  <si>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</si>
  <si>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</si>
  <si>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</si>
  <si>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</si>
  <si>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Matemáticas Unidad Morelia</t>
  </si>
  <si>
    <t>Instituto de Matemáticas Unidad Cuernavaca</t>
  </si>
  <si>
    <t>Instituto de Química</t>
  </si>
  <si>
    <t>EXTENSIÓN Y DIVULGACIÓN UNIVERSITARIA</t>
  </si>
  <si>
    <t>Casa del Lago</t>
  </si>
  <si>
    <t>Centro de Enseñanza de Lenguas Extranjeras</t>
  </si>
  <si>
    <t>Centro de Enseñanza para Extranjeros</t>
  </si>
  <si>
    <t>Escuela de Extensión en Hull, Canadá</t>
  </si>
  <si>
    <t>Centro Universitario de Estudios Cinematográficos</t>
  </si>
  <si>
    <t>Centro Universitario de Teatro</t>
  </si>
  <si>
    <t>Coordinación de Difusión Cultural</t>
  </si>
  <si>
    <t>Dirección de Literatura</t>
  </si>
  <si>
    <t>Dirección de Teatro y Danza</t>
  </si>
  <si>
    <t>Dirección General de Actividades Musicales</t>
  </si>
  <si>
    <t>Dirección General de Artes Plásticas</t>
  </si>
  <si>
    <t>Dirección General de Publicaciones y Fomento Editorial</t>
  </si>
  <si>
    <t>Dirección General de Radio UNAM</t>
  </si>
  <si>
    <t>Dirección General de Televisión Universitaria</t>
  </si>
  <si>
    <t>Sistema de Tiendas de Autoservicio de la UNAM</t>
  </si>
  <si>
    <t>Unidad de Seminarios Ignacio Chávez</t>
  </si>
  <si>
    <t>Unidad de Seminarios Taxco, Gro.</t>
  </si>
  <si>
    <t>APOYO A LA DOCENCIA Y SERVICIOS A ESTUDIANTES</t>
  </si>
  <si>
    <t>Dirección General de Actividades Deportivas y Recreativas</t>
  </si>
  <si>
    <t>Dirección General de Asuntos del Personal Académico</t>
  </si>
  <si>
    <t>Dirección General de Bibliotecas</t>
  </si>
  <si>
    <t>Dirección General de Estudios de Posgrado</t>
  </si>
  <si>
    <t>Dirección General de Incorporación y Revalidación de Estudios</t>
  </si>
  <si>
    <t>Dirección General de Intercambio Académico</t>
  </si>
  <si>
    <t>Dirección General de Servicios de Cómputo Académico</t>
  </si>
  <si>
    <t>Dirección General de Servicios Médicos</t>
  </si>
  <si>
    <t>Unidad de Desarrollo Infantil</t>
  </si>
  <si>
    <t>Coordinación de Asesoría Institucional</t>
  </si>
  <si>
    <t>Dirección General de Asuntos Jurídicos</t>
  </si>
  <si>
    <t>Dirección General de Control e Informática</t>
  </si>
  <si>
    <t>Dirección General de Estudios de Legislación Universitaria</t>
  </si>
  <si>
    <t>Dirección General de Finanzas</t>
  </si>
  <si>
    <t>Dirección General de Obras y Servicios Generales</t>
  </si>
  <si>
    <t>Dirección General de Personal</t>
  </si>
  <si>
    <t>Dirección General de Proveeduría</t>
  </si>
  <si>
    <t>Dirección General del Patrimonio Universitario</t>
  </si>
  <si>
    <t>Oficina del Abogado General</t>
  </si>
  <si>
    <t>Oficina del Rector</t>
  </si>
  <si>
    <t>Oficina del Secretario Administrativo</t>
  </si>
  <si>
    <t>Oficina del Secretario General</t>
  </si>
  <si>
    <t>Oficina del Tesorero</t>
  </si>
  <si>
    <t>CASOS PARTICULARES</t>
  </si>
  <si>
    <t>ESPACIOS EDUCATIVOS</t>
  </si>
  <si>
    <t>Aulas</t>
  </si>
  <si>
    <t>Laboratorios</t>
  </si>
  <si>
    <t>Talleres</t>
  </si>
  <si>
    <t xml:space="preserve">ESCUELAS </t>
  </si>
  <si>
    <t xml:space="preserve">Escuela Nacional de Artes Plásticas </t>
  </si>
  <si>
    <t>UNIDADES  MULTIDISCIPLINARIAS</t>
  </si>
  <si>
    <t>Género característico del edificio</t>
  </si>
  <si>
    <t>Defensoría de los Derechos Universitarios</t>
  </si>
  <si>
    <t>Dirección de Museos de Ciencias</t>
  </si>
  <si>
    <t>Dirección General de Administración Escolar</t>
  </si>
  <si>
    <t>Dirección General de Evaluación Educativa</t>
  </si>
  <si>
    <t>Dirección General de Orientación y Servicios Educativos</t>
  </si>
  <si>
    <t>Auditoría Interna</t>
  </si>
  <si>
    <t>CIENCIAS Y DESARROLLO TECNOLÓGICO (continuación)</t>
  </si>
  <si>
    <t>ÁREA CONSTRUIDA (m²)</t>
  </si>
  <si>
    <t>ÁREA CONSTRUIDA ASIGNADA POR FUNCIÓN</t>
  </si>
  <si>
    <t>ÁREA CONSTRUIDA ASIGNADA POR PROGRAMA</t>
  </si>
  <si>
    <t>ÁREA CONSTRUIDA ASIGNADA POR DEPENDENCIA</t>
  </si>
  <si>
    <t>Centro de Investigación sobre Fijación de Nitrógeno</t>
  </si>
  <si>
    <t>Instituto de Geología Unidad Juriquilla</t>
  </si>
  <si>
    <t>Dirección General de Actividades Cinematográficas</t>
  </si>
  <si>
    <t>Unidad Juriquilla</t>
  </si>
  <si>
    <t>Programa de Investigaciones Multidisciplinarias sobre Mesoamérica y el Sureste</t>
  </si>
  <si>
    <t>Centro de Ciencias Físicas</t>
  </si>
  <si>
    <t>Oficina del Consejo Técnico del Bachillerato</t>
  </si>
  <si>
    <t>Dependencias que no pertenecen a la UNAM</t>
  </si>
  <si>
    <t>Coordinación de Investigación</t>
  </si>
  <si>
    <t>Centro de Enseñanza Práctica e Investigación en Producción y Salud Animal</t>
  </si>
  <si>
    <t>Laboratorio de Querétaro</t>
  </si>
  <si>
    <t>Dirección General de Servicios Generales</t>
  </si>
  <si>
    <t>Coordinación General de la Reforma Universitaria</t>
  </si>
  <si>
    <t>Dirección General de Estadística y Desarrollo Institucional</t>
  </si>
  <si>
    <t>Oficina del Secretario de la Rectoría</t>
  </si>
  <si>
    <t>Dependencia</t>
  </si>
  <si>
    <t>FACULTADES (continuación)</t>
  </si>
  <si>
    <t>Centro Coordinador y Difusor de Estudios Latinoamericanos</t>
  </si>
  <si>
    <t>Instituto de Biotecnología</t>
  </si>
  <si>
    <t>FUENTE: Dirección General de Obras y Conservación, UNAM.</t>
  </si>
  <si>
    <t>Área metropolitana</t>
  </si>
  <si>
    <t>Área construida</t>
  </si>
  <si>
    <t>Área de edificios de productos</t>
  </si>
  <si>
    <t>Área en construcción</t>
  </si>
  <si>
    <t>Área no propiedad de la UNAM</t>
  </si>
  <si>
    <t>Educación media superior</t>
  </si>
  <si>
    <t>Educación técnica</t>
  </si>
  <si>
    <t>Educación de licenciatura</t>
  </si>
  <si>
    <t>Educación de posgrado</t>
  </si>
  <si>
    <t>Investigación en ciencias y desarrollo tecnológico</t>
  </si>
  <si>
    <t>Investigación en humanidades y ciencias sociales</t>
  </si>
  <si>
    <t>Difusión de actividades artísticas, científicas y culturales</t>
  </si>
  <si>
    <t>Extensión educativa</t>
  </si>
  <si>
    <t>Servicios a la comunidad</t>
  </si>
  <si>
    <t>Construcción, adaptación y mantenimiento</t>
  </si>
  <si>
    <t>Área de indivisos y desocupada</t>
  </si>
  <si>
    <t>Facultad de Estudios Superiores Iztacala</t>
  </si>
  <si>
    <t>Centro de Ciencias de la Materia Condensada</t>
  </si>
  <si>
    <t>Centro de Neurobiología</t>
  </si>
  <si>
    <t>Ecología de los Recursos Naturales Morelia, Mich.</t>
  </si>
  <si>
    <t>Estación Regional del Noroeste Hermosillo, Son.</t>
  </si>
  <si>
    <t>Centro de Enseñanza para Extranjeros en Taxco, Gro.</t>
  </si>
  <si>
    <t>CAPACIDAD INSTALADA 2001</t>
  </si>
  <si>
    <t>CAPACIDAD POR INSTALAR 2001</t>
  </si>
  <si>
    <t>De Productos y Casos Especiales</t>
  </si>
  <si>
    <t>Difusión de la Cultura</t>
  </si>
  <si>
    <t>Gobierno y Administración</t>
  </si>
  <si>
    <t>Servicios a Personal Académico</t>
  </si>
  <si>
    <t>Servicios Administrativos</t>
  </si>
  <si>
    <t>Servicios Auxiliares</t>
  </si>
  <si>
    <t>Servicios Deportivos</t>
  </si>
  <si>
    <t>Servicios Educativos</t>
  </si>
  <si>
    <t>Servicios Sanitarios</t>
  </si>
  <si>
    <r>
      <t>a</t>
    </r>
    <r>
      <rPr>
        <sz val="8"/>
        <rFont val="Arial"/>
        <family val="2"/>
      </rPr>
      <t xml:space="preserve">  Se incluyen los edificios de productos (edificios que pertenecen a la UNAM usados por </t>
    </r>
  </si>
  <si>
    <t xml:space="preserve">   dependencias de otra institución), y no propiedad de la UNAM por ser parte de la</t>
  </si>
  <si>
    <t xml:space="preserve">   capacidad instalada.</t>
  </si>
  <si>
    <t>Extensión Universitaria</t>
  </si>
  <si>
    <t>Casos Particulares</t>
  </si>
  <si>
    <t>Educación Técnica</t>
  </si>
  <si>
    <t xml:space="preserve">Dirección </t>
  </si>
  <si>
    <t xml:space="preserve">Planeación </t>
  </si>
  <si>
    <t>Servicios a estudiantes</t>
  </si>
  <si>
    <t>Servicios de administración escolar</t>
  </si>
  <si>
    <t>Servicios de coordinación, apoyo y superación a la docencia</t>
  </si>
  <si>
    <t>Servicios de coordinación, apoyo y superación a la investigación</t>
  </si>
  <si>
    <t>Servicios de divulgación</t>
  </si>
  <si>
    <t>Servicios administrativos generales</t>
  </si>
  <si>
    <t>Universitaria</t>
  </si>
  <si>
    <t>Institucional</t>
  </si>
  <si>
    <t xml:space="preserve">          Gestión</t>
  </si>
  <si>
    <t xml:space="preserve">         Extensión</t>
  </si>
  <si>
    <t>Gestión Institucional</t>
  </si>
  <si>
    <t>Centro de Investigaciones sobre Fijación de Nitrógeno</t>
  </si>
  <si>
    <t>Dirección para el Desarrollo de la Investigación</t>
  </si>
  <si>
    <t>Dirección General de Comunicación Social</t>
  </si>
  <si>
    <t>Escuela Permanente de Extensión</t>
  </si>
  <si>
    <t>Museo Universitario del Chopo</t>
  </si>
  <si>
    <t>Dirección General de Presupuesto Universitario</t>
  </si>
  <si>
    <t>Oficina de Colaboración Institucional</t>
  </si>
  <si>
    <t>Unidad Coordinadora de Gestión Institucional</t>
  </si>
  <si>
    <t>Unidad Coordinadora de Servicios Académicos</t>
  </si>
  <si>
    <t>Dirección General de Atención a la Comunidad Universitaria</t>
  </si>
  <si>
    <t>Unidad de Apoyo al Consejo Universitario y Colegio de Directores</t>
  </si>
  <si>
    <t>Unidad de Apoyo a la Junta de Gobierno y Consejos Académicos de Área</t>
  </si>
  <si>
    <t>GESTIÓN, PLANEACIÓN Y REGULACIÓN INSTITUCIONAL</t>
  </si>
  <si>
    <t>Oficina del Contralor</t>
  </si>
  <si>
    <t>ESPACIOS DE INVESTIGACIÓN</t>
  </si>
  <si>
    <t>Cubículos</t>
  </si>
  <si>
    <t>Centro de Investigaciones sobre  América del Norte</t>
  </si>
  <si>
    <t>Observatorio Astronómico Nacional San Pedro Mártir B. C.</t>
  </si>
  <si>
    <t>EXTENSIÓN Y DIVULGACIÓN UNIVERSITARIA (continuación)</t>
  </si>
  <si>
    <r>
      <t>CAPACIDAD INSTALADA POR ZONA GEOGRÁFICA</t>
    </r>
    <r>
      <rPr>
        <b/>
        <vertAlign val="superscript"/>
        <sz val="10"/>
        <color indexed="8"/>
        <rFont val="Arial"/>
        <family val="2"/>
      </rPr>
      <t>a</t>
    </r>
  </si>
  <si>
    <t>Programa Universitario de Estudios sobre la Ciudad</t>
  </si>
  <si>
    <t>Observatorio Astronómico Nacional San Pedro Mártir, B.C.</t>
  </si>
  <si>
    <t>Observatorio Astronómico Nacional Tonantzintla, Puebla y Zacatecas</t>
  </si>
  <si>
    <t>Estación Mazatlán, Sinaloa</t>
  </si>
  <si>
    <t>Dirección de Relaciones Laborales</t>
  </si>
  <si>
    <t>UNAM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</si>
</sst>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5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11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0" fontId="1" fillId="0" borderId="1" xfId="19" applyFont="1" applyBorder="1" applyAlignment="1">
      <alignment horizontal="centerContinuous"/>
      <protection/>
    </xf>
    <xf numFmtId="0" fontId="0" fillId="0" borderId="1" xfId="0" applyFont="1" applyBorder="1" applyAlignment="1">
      <alignment horizontal="centerContinuous"/>
    </xf>
    <xf numFmtId="0" fontId="11" fillId="0" borderId="1" xfId="19" applyFont="1" applyBorder="1" applyAlignment="1">
      <alignment horizontal="centerContinuous"/>
      <protection/>
    </xf>
    <xf numFmtId="0" fontId="0" fillId="0" borderId="1" xfId="19" applyFont="1" applyBorder="1">
      <alignment/>
      <protection/>
    </xf>
    <xf numFmtId="0" fontId="5" fillId="0" borderId="0" xfId="19" applyFont="1" applyAlignment="1">
      <alignment/>
      <protection/>
    </xf>
    <xf numFmtId="0" fontId="0" fillId="0" borderId="0" xfId="0" applyFont="1" applyAlignment="1">
      <alignment/>
    </xf>
    <xf numFmtId="0" fontId="5" fillId="0" borderId="0" xfId="19" applyFo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5" fillId="0" borderId="1" xfId="19" applyFont="1" applyBorder="1" applyAlignment="1">
      <alignment/>
      <protection/>
    </xf>
    <xf numFmtId="0" fontId="0" fillId="0" borderId="1" xfId="0" applyFont="1" applyBorder="1" applyAlignment="1">
      <alignment/>
    </xf>
    <xf numFmtId="0" fontId="5" fillId="0" borderId="1" xfId="19" applyFont="1" applyBorder="1" applyAlignment="1">
      <alignment horizontal="right"/>
      <protection/>
    </xf>
    <xf numFmtId="0" fontId="0" fillId="0" borderId="0" xfId="19" applyFont="1" applyAlignment="1" quotePrefix="1">
      <alignment horizontal="left"/>
      <protection/>
    </xf>
    <xf numFmtId="3" fontId="0" fillId="0" borderId="0" xfId="19" applyNumberFormat="1" applyFont="1">
      <alignment/>
      <protection/>
    </xf>
    <xf numFmtId="0" fontId="0" fillId="0" borderId="0" xfId="19" applyFont="1" applyBorder="1">
      <alignment/>
      <protection/>
    </xf>
    <xf numFmtId="0" fontId="12" fillId="0" borderId="0" xfId="0" applyFont="1" applyAlignment="1">
      <alignment horizontal="centerContinuous"/>
    </xf>
    <xf numFmtId="0" fontId="1" fillId="0" borderId="0" xfId="19" applyFont="1" applyAlignment="1">
      <alignment horizontal="centerContinuous"/>
      <protection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" fillId="0" borderId="0" xfId="19" applyFont="1" applyBorder="1">
      <alignment/>
      <protection/>
    </xf>
    <xf numFmtId="0" fontId="1" fillId="0" borderId="0" xfId="0" applyFont="1" applyAlignment="1">
      <alignment/>
    </xf>
    <xf numFmtId="3" fontId="1" fillId="0" borderId="0" xfId="19" applyNumberFormat="1" applyFont="1" applyBorder="1">
      <alignment/>
      <protection/>
    </xf>
    <xf numFmtId="0" fontId="14" fillId="0" borderId="0" xfId="19" applyFont="1">
      <alignment/>
      <protection/>
    </xf>
    <xf numFmtId="1" fontId="8" fillId="0" borderId="0" xfId="0" applyNumberFormat="1" applyFont="1" applyAlignment="1">
      <alignment/>
    </xf>
    <xf numFmtId="203" fontId="0" fillId="0" borderId="0" xfId="0" applyNumberFormat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0" fontId="5" fillId="0" borderId="0" xfId="19" applyFont="1" applyAlignment="1">
      <alignment horizontal="right"/>
      <protection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5" fillId="0" borderId="0" xfId="19" applyFont="1">
      <alignment/>
      <protection/>
    </xf>
    <xf numFmtId="0" fontId="0" fillId="0" borderId="0" xfId="0" applyFont="1" applyBorder="1" applyAlignment="1">
      <alignment/>
    </xf>
    <xf numFmtId="0" fontId="0" fillId="0" borderId="0" xfId="19" applyFont="1" applyAlignment="1">
      <alignment/>
      <protection/>
    </xf>
    <xf numFmtId="3" fontId="0" fillId="0" borderId="0" xfId="19" applyNumberFormat="1" applyFont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19" applyFont="1" applyBorder="1" applyAlignment="1">
      <alignment/>
      <protection/>
    </xf>
    <xf numFmtId="3" fontId="1" fillId="0" borderId="0" xfId="19" applyNumberFormat="1" applyFo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sp_ed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I31" sqref="I31"/>
    </sheetView>
  </sheetViews>
  <sheetFormatPr defaultColWidth="11.421875" defaultRowHeight="12.75"/>
  <cols>
    <col min="1" max="1" width="29.28125" style="0" customWidth="1"/>
    <col min="6" max="6" width="0.85546875" style="0" customWidth="1"/>
  </cols>
  <sheetData>
    <row r="1" spans="1:5" ht="12.75">
      <c r="A1" s="99" t="s">
        <v>279</v>
      </c>
      <c r="B1" s="99"/>
      <c r="C1" s="99"/>
      <c r="D1" s="99"/>
      <c r="E1" s="99"/>
    </row>
    <row r="2" spans="1:5" ht="12.75">
      <c r="A2" s="54" t="s">
        <v>224</v>
      </c>
      <c r="B2" s="24"/>
      <c r="C2" s="23"/>
      <c r="D2" s="23"/>
      <c r="E2" s="23"/>
    </row>
    <row r="3" spans="1:5" ht="12.75">
      <c r="A3" s="54" t="s">
        <v>0</v>
      </c>
      <c r="B3" s="24"/>
      <c r="C3" s="23"/>
      <c r="D3" s="23"/>
      <c r="E3" s="23"/>
    </row>
    <row r="4" spans="1:6" ht="12.75">
      <c r="A4" s="14"/>
      <c r="B4" s="13"/>
      <c r="C4" s="14"/>
      <c r="D4" s="14"/>
      <c r="E4" s="14"/>
      <c r="F4" s="2"/>
    </row>
    <row r="5" spans="1:5" ht="8.25" customHeight="1">
      <c r="A5" s="12"/>
      <c r="B5" s="12"/>
      <c r="C5" s="12"/>
      <c r="D5" s="12"/>
      <c r="E5" s="12"/>
    </row>
    <row r="6" spans="1:5" ht="12" customHeight="1">
      <c r="A6" s="12"/>
      <c r="B6" s="12"/>
      <c r="C6" s="12"/>
      <c r="D6" s="78" t="s">
        <v>252</v>
      </c>
      <c r="E6" s="78" t="s">
        <v>251</v>
      </c>
    </row>
    <row r="7" spans="1:5" ht="12" customHeight="1">
      <c r="A7" s="32" t="s">
        <v>170</v>
      </c>
      <c r="B7" s="34" t="s">
        <v>1</v>
      </c>
      <c r="C7" s="34" t="s">
        <v>2</v>
      </c>
      <c r="D7" s="79" t="s">
        <v>249</v>
      </c>
      <c r="E7" s="79" t="s">
        <v>250</v>
      </c>
    </row>
    <row r="8" spans="1:6" ht="8.25" customHeight="1">
      <c r="A8" s="14"/>
      <c r="B8" s="35"/>
      <c r="C8" s="35"/>
      <c r="D8" s="35"/>
      <c r="E8" s="35"/>
      <c r="F8" s="2"/>
    </row>
    <row r="9" spans="1:5" ht="12.75">
      <c r="A9" s="8"/>
      <c r="B9" s="8"/>
      <c r="C9" s="8"/>
      <c r="D9" s="8"/>
      <c r="E9" s="8"/>
    </row>
    <row r="10" spans="1:5" ht="12.75">
      <c r="A10" t="s">
        <v>226</v>
      </c>
      <c r="E10">
        <v>38</v>
      </c>
    </row>
    <row r="11" spans="1:4" ht="12.75">
      <c r="A11" t="s">
        <v>227</v>
      </c>
      <c r="B11">
        <f>14+1</f>
        <v>15</v>
      </c>
      <c r="C11">
        <v>1</v>
      </c>
      <c r="D11">
        <v>26</v>
      </c>
    </row>
    <row r="12" spans="1:4" ht="12.75">
      <c r="A12" t="s">
        <v>1</v>
      </c>
      <c r="B12">
        <f>379+1+2</f>
        <v>382</v>
      </c>
      <c r="C12">
        <v>3</v>
      </c>
      <c r="D12">
        <v>8</v>
      </c>
    </row>
    <row r="13" spans="1:3" ht="12.75">
      <c r="A13" t="s">
        <v>238</v>
      </c>
      <c r="B13">
        <v>44</v>
      </c>
      <c r="C13">
        <v>1</v>
      </c>
    </row>
    <row r="14" spans="1:5" ht="12.75">
      <c r="A14" t="s">
        <v>228</v>
      </c>
      <c r="B14">
        <v>47</v>
      </c>
      <c r="C14">
        <v>9</v>
      </c>
      <c r="D14">
        <v>6</v>
      </c>
      <c r="E14">
        <v>11</v>
      </c>
    </row>
    <row r="15" spans="1:4" ht="12.75">
      <c r="A15" t="s">
        <v>3</v>
      </c>
      <c r="B15">
        <v>24</v>
      </c>
      <c r="C15">
        <f>131+10</f>
        <v>141</v>
      </c>
      <c r="D15">
        <v>1</v>
      </c>
    </row>
    <row r="16" spans="1:2" ht="12.75">
      <c r="A16" t="s">
        <v>4</v>
      </c>
      <c r="B16">
        <f>9+5</f>
        <v>14</v>
      </c>
    </row>
    <row r="17" spans="1:4" ht="12.75">
      <c r="A17" t="s">
        <v>229</v>
      </c>
      <c r="B17">
        <v>30</v>
      </c>
      <c r="C17">
        <f>50+3</f>
        <v>53</v>
      </c>
      <c r="D17">
        <v>1</v>
      </c>
    </row>
    <row r="18" spans="1:5" ht="12.75">
      <c r="A18" t="s">
        <v>230</v>
      </c>
      <c r="D18">
        <v>1</v>
      </c>
      <c r="E18">
        <v>12</v>
      </c>
    </row>
    <row r="19" spans="1:5" ht="12.75">
      <c r="A19" t="s">
        <v>231</v>
      </c>
      <c r="B19">
        <v>77</v>
      </c>
      <c r="C19">
        <v>22</v>
      </c>
      <c r="D19">
        <v>22</v>
      </c>
      <c r="E19">
        <v>22</v>
      </c>
    </row>
    <row r="20" spans="1:4" ht="12.75">
      <c r="A20" t="s">
        <v>232</v>
      </c>
      <c r="B20">
        <v>24</v>
      </c>
      <c r="C20">
        <v>1</v>
      </c>
      <c r="D20">
        <v>1</v>
      </c>
    </row>
    <row r="21" spans="1:2" ht="12.75">
      <c r="A21" t="s">
        <v>233</v>
      </c>
      <c r="B21">
        <v>59</v>
      </c>
    </row>
    <row r="22" spans="1:2" ht="12.75">
      <c r="A22" t="s">
        <v>234</v>
      </c>
      <c r="B22">
        <f>16+1</f>
        <v>17</v>
      </c>
    </row>
    <row r="23" spans="1:5" ht="12.75">
      <c r="A23" s="2"/>
      <c r="B23" s="2"/>
      <c r="C23" s="2"/>
      <c r="D23" s="2"/>
      <c r="E23" s="2"/>
    </row>
    <row r="24" spans="2:5" ht="8.25" customHeight="1">
      <c r="B24" s="1"/>
      <c r="C24" s="1"/>
      <c r="D24" s="1"/>
      <c r="E24" s="1"/>
    </row>
    <row r="25" spans="1:6" ht="12.75">
      <c r="A25" s="65" t="s">
        <v>5</v>
      </c>
      <c r="B25" s="65">
        <f>SUM(B10:B22)</f>
        <v>733</v>
      </c>
      <c r="C25" s="65">
        <f>SUM(C10:C22)</f>
        <v>231</v>
      </c>
      <c r="D25" s="65">
        <f>SUM(D10:D22)</f>
        <v>66</v>
      </c>
      <c r="E25" s="65">
        <f>SUM(E10:E22)</f>
        <v>83</v>
      </c>
      <c r="F25" s="12"/>
    </row>
    <row r="26" spans="1:6" ht="8.25" customHeight="1">
      <c r="A26" s="2"/>
      <c r="B26" s="2"/>
      <c r="C26" s="2"/>
      <c r="D26" s="2"/>
      <c r="E26" s="2"/>
      <c r="F26" s="2"/>
    </row>
    <row r="27" ht="12.75" customHeight="1"/>
    <row r="28" ht="12.75" customHeight="1"/>
    <row r="29" spans="1:4" ht="12.75" customHeight="1">
      <c r="A29" s="99" t="s">
        <v>279</v>
      </c>
      <c r="B29" s="99"/>
      <c r="C29" s="99"/>
      <c r="D29" s="99"/>
    </row>
    <row r="30" spans="1:5" ht="12.75">
      <c r="A30" s="98" t="s">
        <v>225</v>
      </c>
      <c r="B30" s="98"/>
      <c r="C30" s="98"/>
      <c r="D30" s="98"/>
      <c r="E30" s="63"/>
    </row>
    <row r="31" spans="1:5" ht="12.75">
      <c r="A31" s="98" t="s">
        <v>0</v>
      </c>
      <c r="B31" s="98"/>
      <c r="C31" s="98"/>
      <c r="D31" s="98"/>
      <c r="E31" s="63"/>
    </row>
    <row r="32" spans="1:7" ht="12.75">
      <c r="A32" s="2"/>
      <c r="B32" s="22"/>
      <c r="C32" s="21"/>
      <c r="D32" s="2"/>
      <c r="E32" s="8"/>
      <c r="F32" s="8"/>
      <c r="G32" s="8"/>
    </row>
    <row r="33" spans="4:7" ht="8.25" customHeight="1">
      <c r="D33" s="8"/>
      <c r="E33" s="8"/>
      <c r="F33" s="8"/>
      <c r="G33" s="8"/>
    </row>
    <row r="34" spans="4:7" ht="12" customHeight="1">
      <c r="D34" s="78" t="s">
        <v>252</v>
      </c>
      <c r="E34" s="8"/>
      <c r="F34" s="8"/>
      <c r="G34" s="8"/>
    </row>
    <row r="35" spans="1:7" ht="12" customHeight="1">
      <c r="A35" s="20" t="s">
        <v>6</v>
      </c>
      <c r="B35" s="34" t="s">
        <v>1</v>
      </c>
      <c r="C35" s="34" t="s">
        <v>2</v>
      </c>
      <c r="D35" s="79" t="s">
        <v>249</v>
      </c>
      <c r="E35" s="34"/>
      <c r="F35" s="8"/>
      <c r="G35" s="8"/>
    </row>
    <row r="36" spans="1:7" ht="8.25" customHeight="1">
      <c r="A36" s="11"/>
      <c r="B36" s="13"/>
      <c r="C36" s="13"/>
      <c r="D36" s="13"/>
      <c r="E36" s="19"/>
      <c r="F36" s="8"/>
      <c r="G36" s="8"/>
    </row>
    <row r="37" spans="1:7" ht="12.75" customHeight="1">
      <c r="A37" s="20"/>
      <c r="B37" s="19"/>
      <c r="C37" s="19"/>
      <c r="D37" s="19"/>
      <c r="E37" s="19"/>
      <c r="F37" s="8"/>
      <c r="G37" s="8"/>
    </row>
    <row r="38" spans="1:7" ht="12.75">
      <c r="A38" s="8" t="s">
        <v>7</v>
      </c>
      <c r="B38" s="8">
        <v>3</v>
      </c>
      <c r="C38" s="8">
        <v>3</v>
      </c>
      <c r="D38" s="8">
        <v>1</v>
      </c>
      <c r="E38" s="66"/>
      <c r="F38" s="8"/>
      <c r="G38" s="8"/>
    </row>
    <row r="39" spans="1:7" ht="12.75">
      <c r="A39" s="2"/>
      <c r="B39" s="2"/>
      <c r="C39" s="2"/>
      <c r="D39" s="2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ht="12.75">
      <c r="A41" s="3" t="s">
        <v>201</v>
      </c>
    </row>
  </sheetData>
  <mergeCells count="4">
    <mergeCell ref="A1:E1"/>
    <mergeCell ref="A29:D29"/>
    <mergeCell ref="A30:D30"/>
    <mergeCell ref="A31:D3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">
      <selection activeCell="H11" sqref="H11"/>
    </sheetView>
  </sheetViews>
  <sheetFormatPr defaultColWidth="11.421875" defaultRowHeight="12.75"/>
  <cols>
    <col min="1" max="1" width="28.28125" style="0" customWidth="1"/>
    <col min="2" max="3" width="12.28125" style="0" customWidth="1"/>
    <col min="4" max="4" width="11.140625" style="0" customWidth="1"/>
    <col min="5" max="5" width="0.85546875" style="0" customWidth="1"/>
  </cols>
  <sheetData>
    <row r="1" spans="1:4" ht="12.75">
      <c r="A1" s="99" t="s">
        <v>279</v>
      </c>
      <c r="B1" s="99"/>
      <c r="C1" s="99"/>
      <c r="D1" s="99"/>
    </row>
    <row r="2" spans="1:4" ht="12" customHeight="1">
      <c r="A2" s="54" t="s">
        <v>273</v>
      </c>
      <c r="B2" s="31"/>
      <c r="C2" s="54"/>
      <c r="D2" s="54"/>
    </row>
    <row r="3" spans="1:4" ht="12" customHeight="1">
      <c r="A3" s="54">
        <v>2001</v>
      </c>
      <c r="B3" s="31"/>
      <c r="C3" s="54"/>
      <c r="D3" s="54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18"/>
      <c r="B6" s="34" t="s">
        <v>8</v>
      </c>
      <c r="C6" s="33"/>
      <c r="D6" s="34" t="s">
        <v>9</v>
      </c>
    </row>
    <row r="7" spans="1:5" ht="8.25" customHeight="1">
      <c r="A7" s="14"/>
      <c r="B7" s="13"/>
      <c r="C7" s="13"/>
      <c r="D7" s="13"/>
      <c r="E7" s="2"/>
    </row>
    <row r="8" spans="1:4" ht="12" customHeight="1">
      <c r="A8" s="18"/>
      <c r="B8" s="18"/>
      <c r="C8" s="18"/>
      <c r="D8" s="18"/>
    </row>
    <row r="9" spans="1:4" ht="12" customHeight="1">
      <c r="A9" t="s">
        <v>10</v>
      </c>
      <c r="B9" s="4">
        <v>45</v>
      </c>
      <c r="C9" s="4"/>
      <c r="D9" s="4">
        <v>175</v>
      </c>
    </row>
    <row r="10" spans="1:4" ht="12" customHeight="1">
      <c r="A10" t="s">
        <v>202</v>
      </c>
      <c r="B10" s="4">
        <v>102</v>
      </c>
      <c r="C10" s="4"/>
      <c r="D10" s="4">
        <v>580</v>
      </c>
    </row>
    <row r="11" spans="1:4" ht="12" customHeight="1">
      <c r="A11" t="s">
        <v>11</v>
      </c>
      <c r="B11" s="4">
        <v>158</v>
      </c>
      <c r="C11" s="4"/>
      <c r="D11" s="4">
        <v>365</v>
      </c>
    </row>
    <row r="12" spans="1:5" ht="12" customHeight="1">
      <c r="A12" s="2"/>
      <c r="B12" s="5"/>
      <c r="C12" s="5"/>
      <c r="D12" s="5"/>
      <c r="E12" s="2"/>
    </row>
    <row r="13" spans="2:4" ht="8.25" customHeight="1">
      <c r="B13" s="4"/>
      <c r="C13" s="4"/>
      <c r="D13" s="4"/>
    </row>
    <row r="14" spans="1:5" ht="12" customHeight="1">
      <c r="A14" s="65" t="s">
        <v>5</v>
      </c>
      <c r="B14" s="67">
        <f>SUM(B9:B13)</f>
        <v>305</v>
      </c>
      <c r="C14" s="67"/>
      <c r="D14" s="67">
        <f>SUM(D9:D13)</f>
        <v>1120</v>
      </c>
      <c r="E14" s="12"/>
    </row>
    <row r="15" spans="1:5" ht="8.25" customHeight="1">
      <c r="A15" s="14"/>
      <c r="B15" s="27"/>
      <c r="C15" s="27"/>
      <c r="D15" s="27"/>
      <c r="E15" s="14"/>
    </row>
    <row r="16" spans="1:5" ht="12" customHeight="1">
      <c r="A16" s="12"/>
      <c r="B16" s="12"/>
      <c r="C16" s="12"/>
      <c r="D16" s="12"/>
      <c r="E16" s="12"/>
    </row>
    <row r="17" ht="10.5" customHeight="1">
      <c r="A17" s="56" t="s">
        <v>235</v>
      </c>
    </row>
    <row r="18" ht="10.5" customHeight="1">
      <c r="A18" s="3" t="s">
        <v>236</v>
      </c>
    </row>
    <row r="19" ht="10.5" customHeight="1">
      <c r="A19" s="3" t="s">
        <v>237</v>
      </c>
    </row>
    <row r="20" ht="12" customHeight="1"/>
    <row r="21" ht="12" customHeight="1"/>
    <row r="22" spans="1:4" ht="12" customHeight="1">
      <c r="A22" s="99" t="s">
        <v>279</v>
      </c>
      <c r="B22" s="99"/>
      <c r="C22" s="99"/>
      <c r="D22" s="99"/>
    </row>
    <row r="23" spans="1:4" ht="12" customHeight="1">
      <c r="A23" s="54" t="s">
        <v>178</v>
      </c>
      <c r="B23" s="24"/>
      <c r="C23" s="23"/>
      <c r="D23" s="23"/>
    </row>
    <row r="24" spans="1:4" ht="12" customHeight="1">
      <c r="A24" s="54">
        <v>2001</v>
      </c>
      <c r="B24" s="24"/>
      <c r="C24" s="23"/>
      <c r="D24" s="23"/>
    </row>
    <row r="25" spans="1:5" ht="12" customHeight="1">
      <c r="A25" s="25"/>
      <c r="B25" s="26"/>
      <c r="C25" s="25"/>
      <c r="D25" s="25"/>
      <c r="E25" s="2"/>
    </row>
    <row r="26" spans="1:4" ht="8.25" customHeight="1">
      <c r="A26" s="12"/>
      <c r="B26" s="12"/>
      <c r="C26" s="12"/>
      <c r="D26" s="12"/>
    </row>
    <row r="27" spans="1:4" ht="12" customHeight="1">
      <c r="A27" s="12"/>
      <c r="B27" s="29" t="s">
        <v>12</v>
      </c>
      <c r="C27" s="29" t="s">
        <v>13</v>
      </c>
      <c r="D27" s="29" t="s">
        <v>14</v>
      </c>
    </row>
    <row r="28" spans="1:5" ht="8.25" customHeight="1">
      <c r="A28" s="14"/>
      <c r="B28" s="14"/>
      <c r="C28" s="14"/>
      <c r="D28" s="14"/>
      <c r="E28" s="2"/>
    </row>
    <row r="29" spans="1:4" ht="12" customHeight="1">
      <c r="A29" s="12"/>
      <c r="B29" s="12"/>
      <c r="C29" s="12"/>
      <c r="D29" s="12"/>
    </row>
    <row r="30" spans="1:4" ht="12" customHeight="1">
      <c r="A30" t="s">
        <v>203</v>
      </c>
      <c r="B30" s="4">
        <v>1026610</v>
      </c>
      <c r="C30" s="4">
        <v>996540</v>
      </c>
      <c r="D30" s="4">
        <f>SUM(B30:C30)</f>
        <v>2023150</v>
      </c>
    </row>
    <row r="31" spans="1:4" ht="12" customHeight="1">
      <c r="A31" t="s">
        <v>204</v>
      </c>
      <c r="B31" s="4">
        <v>1245</v>
      </c>
      <c r="C31" s="4">
        <v>9104</v>
      </c>
      <c r="D31" s="4">
        <f>SUM(B31:C31)</f>
        <v>10349</v>
      </c>
    </row>
    <row r="32" spans="2:4" ht="12" customHeight="1">
      <c r="B32" s="4"/>
      <c r="C32" s="4"/>
      <c r="D32" s="4"/>
    </row>
    <row r="33" spans="1:4" ht="12" customHeight="1">
      <c r="A33" t="s">
        <v>15</v>
      </c>
      <c r="B33" s="4">
        <f>SUM(B30:B32)</f>
        <v>1027855</v>
      </c>
      <c r="C33" s="4">
        <f>SUM(C30:C32)</f>
        <v>1005644</v>
      </c>
      <c r="D33" s="4">
        <f>SUM(D30:D32)</f>
        <v>2033499</v>
      </c>
    </row>
    <row r="34" spans="2:4" ht="12" customHeight="1">
      <c r="B34" s="4"/>
      <c r="C34" s="4"/>
      <c r="D34" s="4"/>
    </row>
    <row r="35" spans="1:4" ht="12" customHeight="1">
      <c r="A35" t="s">
        <v>205</v>
      </c>
      <c r="B35" s="61">
        <v>19708</v>
      </c>
      <c r="C35" s="61">
        <v>2621</v>
      </c>
      <c r="D35" s="61">
        <f>SUM(B35:C35)</f>
        <v>22329</v>
      </c>
    </row>
    <row r="36" spans="1:4" ht="12" customHeight="1">
      <c r="A36" t="s">
        <v>206</v>
      </c>
      <c r="B36" s="61">
        <v>0</v>
      </c>
      <c r="C36" s="61">
        <v>11248</v>
      </c>
      <c r="D36" s="61">
        <f>SUM(B36:C36)</f>
        <v>11248</v>
      </c>
    </row>
    <row r="37" spans="1:5" ht="12" customHeight="1">
      <c r="A37" s="2"/>
      <c r="B37" s="5"/>
      <c r="C37" s="5"/>
      <c r="D37" s="5"/>
      <c r="E37" s="2"/>
    </row>
    <row r="38" spans="2:4" ht="8.25" customHeight="1">
      <c r="B38" s="4"/>
      <c r="C38" s="4"/>
      <c r="D38" s="4"/>
    </row>
    <row r="39" spans="1:4" ht="12" customHeight="1">
      <c r="A39" s="65" t="s">
        <v>5</v>
      </c>
      <c r="B39" s="67">
        <f>SUM(B33,B35:B36)</f>
        <v>1047563</v>
      </c>
      <c r="C39" s="67">
        <f>SUM(C33,C35:C36)</f>
        <v>1019513</v>
      </c>
      <c r="D39" s="67">
        <f>SUM(D33:D36)</f>
        <v>2067076</v>
      </c>
    </row>
    <row r="40" spans="1:5" ht="8.25" customHeight="1">
      <c r="A40" s="2"/>
      <c r="B40" s="2"/>
      <c r="C40" s="2"/>
      <c r="D40" s="2"/>
      <c r="E40" s="2"/>
    </row>
    <row r="41" ht="12" customHeight="1"/>
    <row r="42" ht="10.5" customHeight="1">
      <c r="A42" s="3" t="s">
        <v>201</v>
      </c>
    </row>
  </sheetData>
  <mergeCells count="2">
    <mergeCell ref="A1:D1"/>
    <mergeCell ref="A22:D22"/>
  </mergeCells>
  <printOptions horizontalCentered="1"/>
  <pageMargins left="0.75" right="0.75" top="0.5905511811023623" bottom="0.5905511811023623" header="0.3937007874015748" footer="0.3937007874015748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D9" sqref="D9"/>
    </sheetView>
  </sheetViews>
  <sheetFormatPr defaultColWidth="11.421875" defaultRowHeight="12.75"/>
  <cols>
    <col min="1" max="1" width="31.7109375" style="0" customWidth="1"/>
    <col min="2" max="2" width="16.8515625" style="0" customWidth="1"/>
    <col min="3" max="3" width="0.85546875" style="0" customWidth="1"/>
    <col min="4" max="4" width="11.57421875" style="0" customWidth="1"/>
    <col min="9" max="9" width="10.57421875" style="0" customWidth="1"/>
  </cols>
  <sheetData>
    <row r="1" spans="1:2" ht="12.75">
      <c r="A1" s="99" t="s">
        <v>279</v>
      </c>
      <c r="B1" s="99"/>
    </row>
    <row r="2" spans="1:2" ht="12.75">
      <c r="A2" s="54" t="s">
        <v>179</v>
      </c>
      <c r="B2" s="54"/>
    </row>
    <row r="3" spans="1:2" ht="12.75">
      <c r="A3" s="54">
        <v>2001</v>
      </c>
      <c r="B3" s="54"/>
    </row>
    <row r="4" spans="1:3" ht="12.75">
      <c r="A4" s="57"/>
      <c r="B4" s="57"/>
      <c r="C4" s="2"/>
    </row>
    <row r="5" ht="8.25" customHeight="1"/>
    <row r="6" spans="1:2" ht="12" customHeight="1">
      <c r="A6" s="28" t="s">
        <v>16</v>
      </c>
      <c r="B6" s="29" t="s">
        <v>17</v>
      </c>
    </row>
    <row r="7" spans="1:3" ht="8.25" customHeight="1">
      <c r="A7" s="14"/>
      <c r="B7" s="14"/>
      <c r="C7" s="2"/>
    </row>
    <row r="9" spans="1:6" ht="12.75">
      <c r="A9" t="s">
        <v>1</v>
      </c>
      <c r="B9" s="4">
        <v>1378295</v>
      </c>
      <c r="E9" s="4"/>
      <c r="F9" s="75"/>
    </row>
    <row r="10" spans="1:7" ht="12.75">
      <c r="A10" t="s">
        <v>3</v>
      </c>
      <c r="B10" s="4">
        <v>398172</v>
      </c>
      <c r="E10" s="4"/>
      <c r="F10" s="75"/>
      <c r="G10" s="77"/>
    </row>
    <row r="11" spans="1:6" ht="12.75">
      <c r="A11" t="s">
        <v>238</v>
      </c>
      <c r="B11" s="4">
        <v>194793</v>
      </c>
      <c r="E11" s="4"/>
      <c r="F11" s="75"/>
    </row>
    <row r="12" spans="1:6" ht="12.75">
      <c r="A12" t="s">
        <v>253</v>
      </c>
      <c r="B12" s="4">
        <v>58287</v>
      </c>
      <c r="E12" s="4"/>
      <c r="F12" s="75"/>
    </row>
    <row r="13" spans="1:6" ht="12.75">
      <c r="A13" t="s">
        <v>239</v>
      </c>
      <c r="B13" s="4">
        <v>37529</v>
      </c>
      <c r="E13" s="4"/>
      <c r="F13" s="75"/>
    </row>
    <row r="14" spans="1:6" ht="12.75">
      <c r="A14" s="2"/>
      <c r="B14" s="5"/>
      <c r="C14" s="2"/>
      <c r="F14" s="76"/>
    </row>
    <row r="15" spans="2:6" ht="8.25" customHeight="1">
      <c r="B15" s="4"/>
      <c r="F15" s="76"/>
    </row>
    <row r="16" spans="1:7" ht="12.75">
      <c r="A16" s="65" t="s">
        <v>5</v>
      </c>
      <c r="B16" s="67">
        <f>SUM(B9:B14)</f>
        <v>2067076</v>
      </c>
      <c r="F16" s="76"/>
      <c r="G16" s="76"/>
    </row>
    <row r="17" spans="1:3" ht="8.25" customHeight="1">
      <c r="A17" s="2"/>
      <c r="B17" s="2"/>
      <c r="C17" s="2"/>
    </row>
    <row r="19" ht="10.5" customHeight="1">
      <c r="A19" s="3" t="s">
        <v>201</v>
      </c>
    </row>
    <row r="21" ht="12.75">
      <c r="F21" s="76"/>
    </row>
  </sheetData>
  <mergeCells count="1">
    <mergeCell ref="A1:B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workbookViewId="0" topLeftCell="A1">
      <selection activeCell="F12" sqref="F12"/>
    </sheetView>
  </sheetViews>
  <sheetFormatPr defaultColWidth="11.421875" defaultRowHeight="12.75"/>
  <cols>
    <col min="1" max="1" width="56.7109375" style="0" customWidth="1"/>
    <col min="3" max="3" width="0.85546875" style="0" customWidth="1"/>
  </cols>
  <sheetData>
    <row r="1" spans="1:2" ht="12.75">
      <c r="A1" s="99" t="s">
        <v>279</v>
      </c>
      <c r="B1" s="99"/>
    </row>
    <row r="2" spans="1:2" ht="12.75">
      <c r="A2" s="54" t="s">
        <v>180</v>
      </c>
      <c r="B2" s="23"/>
    </row>
    <row r="3" spans="1:2" ht="12.75">
      <c r="A3" s="54">
        <v>2001</v>
      </c>
      <c r="B3" s="23"/>
    </row>
    <row r="4" spans="1:3" ht="12.75">
      <c r="A4" s="14"/>
      <c r="B4" s="14"/>
      <c r="C4" s="2"/>
    </row>
    <row r="5" spans="1:2" ht="8.25" customHeight="1">
      <c r="A5" s="12"/>
      <c r="B5" s="12"/>
    </row>
    <row r="6" spans="1:2" ht="12.75">
      <c r="A6" s="28" t="s">
        <v>18</v>
      </c>
      <c r="B6" s="29" t="s">
        <v>17</v>
      </c>
    </row>
    <row r="7" spans="1:3" ht="8.25" customHeight="1">
      <c r="A7" s="14"/>
      <c r="B7" s="14"/>
      <c r="C7" s="2"/>
    </row>
    <row r="8" ht="12.75">
      <c r="B8" s="4"/>
    </row>
    <row r="9" spans="1:2" ht="12.75">
      <c r="A9" t="s">
        <v>207</v>
      </c>
      <c r="B9" s="4">
        <v>318831</v>
      </c>
    </row>
    <row r="10" spans="1:2" ht="12.75">
      <c r="A10" t="s">
        <v>208</v>
      </c>
      <c r="B10" s="4">
        <v>6297</v>
      </c>
    </row>
    <row r="11" spans="1:2" ht="12.75">
      <c r="A11" t="s">
        <v>209</v>
      </c>
      <c r="B11" s="4">
        <v>856216</v>
      </c>
    </row>
    <row r="12" spans="1:2" ht="12.75">
      <c r="A12" t="s">
        <v>210</v>
      </c>
      <c r="B12" s="4">
        <v>110866</v>
      </c>
    </row>
    <row r="13" spans="1:2" ht="12.75">
      <c r="A13" t="s">
        <v>243</v>
      </c>
      <c r="B13" s="4">
        <v>55901</v>
      </c>
    </row>
    <row r="14" spans="1:2" ht="12.75">
      <c r="A14" t="s">
        <v>244</v>
      </c>
      <c r="B14" s="4">
        <v>19118</v>
      </c>
    </row>
    <row r="15" spans="1:2" ht="12.75">
      <c r="A15" t="s">
        <v>245</v>
      </c>
      <c r="B15" s="4">
        <v>11066</v>
      </c>
    </row>
    <row r="16" spans="1:2" ht="12.75">
      <c r="A16" t="s">
        <v>211</v>
      </c>
      <c r="B16" s="4">
        <v>290892</v>
      </c>
    </row>
    <row r="17" spans="1:2" ht="12.75">
      <c r="A17" t="s">
        <v>212</v>
      </c>
      <c r="B17" s="4">
        <v>99159</v>
      </c>
    </row>
    <row r="18" spans="1:2" ht="12.75">
      <c r="A18" t="s">
        <v>246</v>
      </c>
      <c r="B18" s="4">
        <v>8121</v>
      </c>
    </row>
    <row r="19" spans="1:2" ht="12.75">
      <c r="A19" t="s">
        <v>213</v>
      </c>
      <c r="B19" s="4">
        <v>101599</v>
      </c>
    </row>
    <row r="20" spans="1:2" ht="12.75">
      <c r="A20" t="s">
        <v>214</v>
      </c>
      <c r="B20" s="4">
        <v>23499</v>
      </c>
    </row>
    <row r="21" spans="1:2" ht="12.75">
      <c r="A21" t="s">
        <v>247</v>
      </c>
      <c r="B21" s="4">
        <v>15732</v>
      </c>
    </row>
    <row r="22" spans="1:2" ht="12.75">
      <c r="A22" t="s">
        <v>215</v>
      </c>
      <c r="B22" s="4">
        <v>53963</v>
      </c>
    </row>
    <row r="23" spans="1:2" ht="12.75">
      <c r="A23" t="s">
        <v>241</v>
      </c>
      <c r="B23" s="4">
        <v>6087</v>
      </c>
    </row>
    <row r="24" spans="1:2" ht="12.75">
      <c r="A24" t="s">
        <v>242</v>
      </c>
      <c r="B24" s="4">
        <v>4077</v>
      </c>
    </row>
    <row r="25" spans="1:2" ht="12.75">
      <c r="A25" t="s">
        <v>248</v>
      </c>
      <c r="B25" s="4">
        <v>31578</v>
      </c>
    </row>
    <row r="26" spans="1:2" ht="12.75">
      <c r="A26" t="s">
        <v>216</v>
      </c>
      <c r="B26" s="4">
        <v>16545</v>
      </c>
    </row>
    <row r="27" spans="1:2" ht="12.75">
      <c r="A27" t="s">
        <v>189</v>
      </c>
      <c r="B27" s="4">
        <v>22875</v>
      </c>
    </row>
    <row r="28" spans="1:2" ht="12.75">
      <c r="A28" t="s">
        <v>217</v>
      </c>
      <c r="B28" s="4">
        <v>14654</v>
      </c>
    </row>
    <row r="29" spans="1:3" ht="12.75">
      <c r="A29" s="2"/>
      <c r="B29" s="5"/>
      <c r="C29" s="2"/>
    </row>
    <row r="30" spans="1:3" ht="9" customHeight="1">
      <c r="A30" s="8"/>
      <c r="B30" s="9"/>
      <c r="C30" s="8"/>
    </row>
    <row r="31" spans="1:2" ht="12.75">
      <c r="A31" s="65" t="s">
        <v>5</v>
      </c>
      <c r="B31" s="67">
        <f>SUM(B9:B30)</f>
        <v>2067076</v>
      </c>
    </row>
    <row r="32" spans="1:3" ht="8.25" customHeight="1">
      <c r="A32" s="14"/>
      <c r="B32" s="14"/>
      <c r="C32" s="2"/>
    </row>
    <row r="33" ht="10.5" customHeight="1"/>
    <row r="34" ht="10.5" customHeight="1">
      <c r="A34" s="3" t="s">
        <v>201</v>
      </c>
    </row>
    <row r="35" ht="10.5" customHeight="1"/>
    <row r="36" ht="10.5" customHeight="1"/>
  </sheetData>
  <mergeCells count="1">
    <mergeCell ref="A1:B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6"/>
  <sheetViews>
    <sheetView zoomScale="75" zoomScaleNormal="75" workbookViewId="0" topLeftCell="A1">
      <selection activeCell="A246" sqref="A246:IV246"/>
    </sheetView>
  </sheetViews>
  <sheetFormatPr defaultColWidth="11.421875" defaultRowHeight="12.75"/>
  <cols>
    <col min="1" max="1" width="2.140625" style="0" customWidth="1"/>
    <col min="2" max="2" width="2.28125" style="0" customWidth="1"/>
    <col min="3" max="3" width="69.00390625" style="0" customWidth="1"/>
    <col min="5" max="5" width="0.85546875" style="0" customWidth="1"/>
  </cols>
  <sheetData>
    <row r="1" spans="1:4" ht="12.75">
      <c r="A1" s="99" t="s">
        <v>279</v>
      </c>
      <c r="B1" s="99"/>
      <c r="C1" s="99"/>
      <c r="D1" s="99"/>
    </row>
    <row r="2" spans="1:4" ht="12.75" customHeight="1">
      <c r="A2" s="54" t="s">
        <v>181</v>
      </c>
      <c r="B2" s="54"/>
      <c r="C2" s="23"/>
      <c r="D2" s="23"/>
    </row>
    <row r="3" spans="1:4" ht="12" customHeight="1">
      <c r="A3" s="54">
        <v>2001</v>
      </c>
      <c r="B3" s="54"/>
      <c r="C3" s="23"/>
      <c r="D3" s="23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74" t="s">
        <v>197</v>
      </c>
      <c r="B6" s="16"/>
      <c r="C6" s="12"/>
      <c r="D6" s="29" t="s">
        <v>17</v>
      </c>
    </row>
    <row r="7" spans="1:5" ht="8.25" customHeight="1">
      <c r="A7" s="17"/>
      <c r="B7" s="17"/>
      <c r="C7" s="14"/>
      <c r="D7" s="14"/>
      <c r="E7" s="2"/>
    </row>
    <row r="8" spans="1:4" ht="12" customHeight="1">
      <c r="A8" s="16"/>
      <c r="B8" s="16"/>
      <c r="C8" s="12"/>
      <c r="D8" s="12"/>
    </row>
    <row r="9" spans="1:4" ht="12" customHeight="1">
      <c r="A9" s="16" t="s">
        <v>19</v>
      </c>
      <c r="B9" s="16"/>
      <c r="C9" s="12"/>
      <c r="D9" s="15">
        <f>SUM(D10:D19)</f>
        <v>183651</v>
      </c>
    </row>
    <row r="10" spans="2:4" ht="12" customHeight="1">
      <c r="B10" s="6" t="s">
        <v>20</v>
      </c>
      <c r="D10" s="4">
        <v>10650</v>
      </c>
    </row>
    <row r="11" spans="2:4" ht="12" customHeight="1">
      <c r="B11" s="6" t="s">
        <v>21</v>
      </c>
      <c r="D11" s="4">
        <v>20088</v>
      </c>
    </row>
    <row r="12" spans="2:4" ht="12" customHeight="1">
      <c r="B12" s="6" t="s">
        <v>22</v>
      </c>
      <c r="D12" s="4">
        <v>22056</v>
      </c>
    </row>
    <row r="13" spans="2:4" ht="12" customHeight="1">
      <c r="B13" s="6" t="s">
        <v>23</v>
      </c>
      <c r="D13" s="4">
        <v>20617</v>
      </c>
    </row>
    <row r="14" spans="2:4" ht="12" customHeight="1">
      <c r="B14" s="6" t="s">
        <v>24</v>
      </c>
      <c r="D14" s="4">
        <v>17525</v>
      </c>
    </row>
    <row r="15" spans="2:4" ht="12" customHeight="1">
      <c r="B15" s="6" t="s">
        <v>25</v>
      </c>
      <c r="D15" s="4">
        <v>24450</v>
      </c>
    </row>
    <row r="16" spans="2:4" ht="12" customHeight="1">
      <c r="B16" s="6" t="s">
        <v>26</v>
      </c>
      <c r="D16" s="4">
        <v>15388</v>
      </c>
    </row>
    <row r="17" spans="2:4" ht="12" customHeight="1">
      <c r="B17" s="6" t="s">
        <v>27</v>
      </c>
      <c r="D17" s="4">
        <v>17528</v>
      </c>
    </row>
    <row r="18" spans="2:4" ht="12" customHeight="1">
      <c r="B18" s="6" t="s">
        <v>28</v>
      </c>
      <c r="D18" s="4">
        <v>18287</v>
      </c>
    </row>
    <row r="19" spans="2:4" ht="12" customHeight="1">
      <c r="B19" s="6" t="s">
        <v>29</v>
      </c>
      <c r="D19" s="4">
        <v>17062</v>
      </c>
    </row>
    <row r="20" spans="1:5" ht="12" customHeight="1">
      <c r="A20" s="16"/>
      <c r="B20" s="16"/>
      <c r="C20" s="12"/>
      <c r="D20" s="15"/>
      <c r="E20" s="12"/>
    </row>
    <row r="21" spans="1:5" ht="12" customHeight="1">
      <c r="A21" s="16" t="s">
        <v>30</v>
      </c>
      <c r="B21" s="16"/>
      <c r="C21" s="12"/>
      <c r="D21" s="15">
        <f>SUM(D22:D27)</f>
        <v>137383</v>
      </c>
      <c r="E21" s="12"/>
    </row>
    <row r="22" spans="2:4" ht="12" customHeight="1">
      <c r="B22" s="6" t="s">
        <v>31</v>
      </c>
      <c r="D22" s="4">
        <v>4969</v>
      </c>
    </row>
    <row r="23" spans="2:4" ht="12" customHeight="1">
      <c r="B23" s="6" t="s">
        <v>32</v>
      </c>
      <c r="D23" s="4">
        <v>25608</v>
      </c>
    </row>
    <row r="24" spans="2:4" ht="12" customHeight="1">
      <c r="B24" s="6" t="s">
        <v>33</v>
      </c>
      <c r="D24" s="4">
        <v>25931</v>
      </c>
    </row>
    <row r="25" spans="2:4" ht="12" customHeight="1">
      <c r="B25" s="6" t="s">
        <v>34</v>
      </c>
      <c r="D25" s="4">
        <v>26300</v>
      </c>
    </row>
    <row r="26" spans="2:4" ht="12" customHeight="1">
      <c r="B26" s="6" t="s">
        <v>35</v>
      </c>
      <c r="D26" s="4">
        <v>27885</v>
      </c>
    </row>
    <row r="27" spans="2:4" ht="12" customHeight="1">
      <c r="B27" s="6" t="s">
        <v>36</v>
      </c>
      <c r="D27" s="4">
        <v>26690</v>
      </c>
    </row>
    <row r="28" spans="1:4" ht="12" customHeight="1">
      <c r="A28" s="6"/>
      <c r="B28" s="6"/>
      <c r="D28" s="4"/>
    </row>
    <row r="29" spans="1:4" ht="12" customHeight="1">
      <c r="A29" s="16" t="s">
        <v>37</v>
      </c>
      <c r="B29" s="16"/>
      <c r="C29" s="12"/>
      <c r="D29" s="15">
        <f>SUM(D30:D35)</f>
        <v>53816</v>
      </c>
    </row>
    <row r="30" spans="2:4" ht="12" customHeight="1">
      <c r="B30" s="6" t="s">
        <v>38</v>
      </c>
      <c r="C30" s="6"/>
      <c r="D30" s="4">
        <v>28226</v>
      </c>
    </row>
    <row r="31" spans="2:4" ht="12" customHeight="1">
      <c r="B31" s="6" t="s">
        <v>39</v>
      </c>
      <c r="C31" s="6"/>
      <c r="D31" s="4">
        <v>5698</v>
      </c>
    </row>
    <row r="32" spans="3:4" ht="12" customHeight="1">
      <c r="C32" t="s">
        <v>240</v>
      </c>
      <c r="D32" s="4">
        <v>2202</v>
      </c>
    </row>
    <row r="33" spans="2:4" ht="12" customHeight="1">
      <c r="B33" s="6"/>
      <c r="C33" t="s">
        <v>40</v>
      </c>
      <c r="D33" s="4">
        <v>605</v>
      </c>
    </row>
    <row r="34" spans="2:4" ht="12" customHeight="1">
      <c r="B34" s="6" t="s">
        <v>41</v>
      </c>
      <c r="C34" s="6"/>
      <c r="D34" s="4">
        <v>10414</v>
      </c>
    </row>
    <row r="35" spans="2:4" ht="12" customHeight="1">
      <c r="B35" s="6" t="s">
        <v>42</v>
      </c>
      <c r="C35" s="6"/>
      <c r="D35" s="4">
        <v>6671</v>
      </c>
    </row>
    <row r="36" spans="1:4" ht="12" customHeight="1">
      <c r="A36" s="7"/>
      <c r="B36" s="7"/>
      <c r="C36" s="8"/>
      <c r="D36" s="9"/>
    </row>
    <row r="37" spans="1:4" ht="12" customHeight="1">
      <c r="A37" s="7"/>
      <c r="B37" s="7"/>
      <c r="C37" s="8"/>
      <c r="D37" s="9"/>
    </row>
    <row r="38" spans="1:4" ht="12" customHeight="1">
      <c r="A38" s="7"/>
      <c r="B38" s="7"/>
      <c r="C38" s="8"/>
      <c r="D38" s="9"/>
    </row>
    <row r="39" spans="1:4" ht="12" customHeight="1">
      <c r="A39" s="7"/>
      <c r="B39" s="7"/>
      <c r="C39" s="8"/>
      <c r="D39" s="9"/>
    </row>
    <row r="40" spans="1:4" ht="12" customHeight="1">
      <c r="A40" s="7"/>
      <c r="B40" s="7"/>
      <c r="C40" s="8"/>
      <c r="D40" s="9"/>
    </row>
    <row r="41" spans="1:4" ht="12" customHeight="1">
      <c r="A41" s="7"/>
      <c r="B41" s="7"/>
      <c r="C41" s="8"/>
      <c r="D41" s="9"/>
    </row>
    <row r="42" spans="1:4" ht="12" customHeight="1">
      <c r="A42" s="7"/>
      <c r="B42" s="7"/>
      <c r="C42" s="8"/>
      <c r="D42" s="9"/>
    </row>
    <row r="43" spans="1:4" ht="12" customHeight="1">
      <c r="A43" s="16" t="s">
        <v>43</v>
      </c>
      <c r="B43" s="16"/>
      <c r="C43" s="12"/>
      <c r="D43" s="15">
        <f>SUM(D44:D97)</f>
        <v>576572</v>
      </c>
    </row>
    <row r="44" spans="2:4" ht="12" customHeight="1">
      <c r="B44" s="6" t="s">
        <v>44</v>
      </c>
      <c r="C44" s="6"/>
      <c r="D44" s="10">
        <v>30426</v>
      </c>
    </row>
    <row r="45" spans="2:4" ht="12" customHeight="1">
      <c r="B45" s="6"/>
      <c r="C45" s="6" t="s">
        <v>45</v>
      </c>
      <c r="D45" s="10">
        <v>183</v>
      </c>
    </row>
    <row r="46" spans="3:4" ht="12" customHeight="1">
      <c r="C46" s="6" t="s">
        <v>46</v>
      </c>
      <c r="D46" s="10">
        <v>5139</v>
      </c>
    </row>
    <row r="47" spans="2:4" ht="12" customHeight="1">
      <c r="B47" s="6"/>
      <c r="C47" s="6" t="s">
        <v>4</v>
      </c>
      <c r="D47" s="10">
        <v>5314</v>
      </c>
    </row>
    <row r="48" spans="2:4" ht="12" customHeight="1">
      <c r="B48" s="6" t="s">
        <v>47</v>
      </c>
      <c r="C48" s="6"/>
      <c r="D48" s="10">
        <v>49983</v>
      </c>
    </row>
    <row r="49" spans="2:4" ht="12" customHeight="1">
      <c r="B49" s="6" t="s">
        <v>48</v>
      </c>
      <c r="C49" s="6"/>
      <c r="D49" s="10">
        <v>16718</v>
      </c>
    </row>
    <row r="50" spans="2:4" ht="12" customHeight="1">
      <c r="B50" s="6"/>
      <c r="C50" s="6" t="s">
        <v>40</v>
      </c>
      <c r="D50" s="10">
        <v>396</v>
      </c>
    </row>
    <row r="51" spans="2:4" ht="12" customHeight="1">
      <c r="B51" s="6"/>
      <c r="C51" s="6" t="s">
        <v>49</v>
      </c>
      <c r="D51" s="10">
        <v>447</v>
      </c>
    </row>
    <row r="52" spans="2:4" ht="12" customHeight="1">
      <c r="B52" s="6"/>
      <c r="C52" s="6" t="s">
        <v>4</v>
      </c>
      <c r="D52" s="10">
        <v>3465</v>
      </c>
    </row>
    <row r="53" spans="2:4" ht="12" customHeight="1">
      <c r="B53" s="6" t="s">
        <v>50</v>
      </c>
      <c r="C53" s="6"/>
      <c r="D53" s="10">
        <v>25690</v>
      </c>
    </row>
    <row r="54" spans="2:4" ht="12" customHeight="1">
      <c r="B54" s="6"/>
      <c r="C54" s="6" t="s">
        <v>40</v>
      </c>
      <c r="D54" s="10">
        <v>713</v>
      </c>
    </row>
    <row r="55" spans="2:4" ht="12" customHeight="1">
      <c r="B55" s="6"/>
      <c r="C55" s="6" t="s">
        <v>49</v>
      </c>
      <c r="D55" s="10">
        <v>5545</v>
      </c>
    </row>
    <row r="56" spans="2:4" ht="12" customHeight="1">
      <c r="B56" s="6"/>
      <c r="C56" s="6" t="s">
        <v>4</v>
      </c>
      <c r="D56" s="10">
        <v>7868</v>
      </c>
    </row>
    <row r="57" spans="2:4" ht="12" customHeight="1">
      <c r="B57" s="6"/>
      <c r="C57" s="6" t="s">
        <v>185</v>
      </c>
      <c r="D57" s="10">
        <v>4987</v>
      </c>
    </row>
    <row r="58" spans="2:4" ht="12" customHeight="1">
      <c r="B58" s="6" t="s">
        <v>51</v>
      </c>
      <c r="C58" s="6"/>
      <c r="D58" s="10">
        <v>27967</v>
      </c>
    </row>
    <row r="59" spans="2:4" ht="12" customHeight="1">
      <c r="B59" s="6"/>
      <c r="C59" s="6" t="s">
        <v>40</v>
      </c>
      <c r="D59" s="10">
        <v>350</v>
      </c>
    </row>
    <row r="60" spans="2:4" ht="12" customHeight="1">
      <c r="B60" s="6"/>
      <c r="C60" s="6" t="s">
        <v>4</v>
      </c>
      <c r="D60" s="10">
        <v>3680</v>
      </c>
    </row>
    <row r="61" spans="2:4" ht="12" customHeight="1">
      <c r="B61" s="6" t="s">
        <v>52</v>
      </c>
      <c r="C61" s="6"/>
      <c r="D61" s="10">
        <v>21647</v>
      </c>
    </row>
    <row r="62" spans="2:4" ht="12" customHeight="1">
      <c r="B62" s="6"/>
      <c r="C62" s="6" t="s">
        <v>40</v>
      </c>
      <c r="D62" s="10">
        <v>544</v>
      </c>
    </row>
    <row r="63" spans="2:4" ht="12" customHeight="1">
      <c r="B63" s="6" t="s">
        <v>53</v>
      </c>
      <c r="C63" s="6"/>
      <c r="D63" s="10">
        <v>17817</v>
      </c>
    </row>
    <row r="64" spans="2:4" ht="12" customHeight="1">
      <c r="B64" s="6"/>
      <c r="C64" s="6" t="s">
        <v>40</v>
      </c>
      <c r="D64" s="10">
        <v>900</v>
      </c>
    </row>
    <row r="65" spans="2:4" ht="12" customHeight="1">
      <c r="B65" s="6"/>
      <c r="C65" s="6" t="s">
        <v>4</v>
      </c>
      <c r="D65" s="10">
        <v>578</v>
      </c>
    </row>
    <row r="66" spans="2:4" ht="12" customHeight="1">
      <c r="B66" s="6" t="s">
        <v>54</v>
      </c>
      <c r="C66" s="6"/>
      <c r="D66" s="10">
        <v>51336</v>
      </c>
    </row>
    <row r="67" spans="2:4" ht="12" customHeight="1">
      <c r="B67" s="6"/>
      <c r="C67" s="6" t="s">
        <v>49</v>
      </c>
      <c r="D67" s="10">
        <v>17397</v>
      </c>
    </row>
    <row r="68" spans="2:4" ht="12" customHeight="1">
      <c r="B68" s="6"/>
      <c r="C68" s="6" t="s">
        <v>4</v>
      </c>
      <c r="D68" s="10">
        <v>13506</v>
      </c>
    </row>
    <row r="69" spans="2:4" ht="12" customHeight="1">
      <c r="B69" s="6" t="s">
        <v>55</v>
      </c>
      <c r="C69" s="6"/>
      <c r="D69" s="10">
        <v>55041</v>
      </c>
    </row>
    <row r="70" spans="3:4" ht="12" customHeight="1">
      <c r="C70" s="6" t="s">
        <v>190</v>
      </c>
      <c r="D70" s="61">
        <v>1430</v>
      </c>
    </row>
    <row r="71" spans="2:4" ht="12" customHeight="1">
      <c r="B71" s="6"/>
      <c r="C71" s="6" t="s">
        <v>4</v>
      </c>
      <c r="D71" s="10">
        <v>9446</v>
      </c>
    </row>
    <row r="72" spans="2:4" ht="12" customHeight="1">
      <c r="B72" s="6"/>
      <c r="C72" s="6"/>
      <c r="D72" s="10"/>
    </row>
    <row r="73" spans="2:4" ht="12" customHeight="1">
      <c r="B73" s="6"/>
      <c r="C73" s="6"/>
      <c r="D73" s="10"/>
    </row>
    <row r="74" spans="2:4" ht="12" customHeight="1">
      <c r="B74" s="6"/>
      <c r="C74" s="6"/>
      <c r="D74" s="10"/>
    </row>
    <row r="75" spans="2:4" ht="12" customHeight="1">
      <c r="B75" s="6"/>
      <c r="C75" s="6"/>
      <c r="D75" s="10"/>
    </row>
    <row r="76" spans="2:4" ht="12" customHeight="1">
      <c r="B76" s="6"/>
      <c r="C76" s="6"/>
      <c r="D76" s="10"/>
    </row>
    <row r="77" spans="2:4" ht="12" customHeight="1">
      <c r="B77" s="6"/>
      <c r="C77" s="6"/>
      <c r="D77" s="10"/>
    </row>
    <row r="78" spans="1:4" ht="12" customHeight="1">
      <c r="A78" s="16" t="s">
        <v>198</v>
      </c>
      <c r="B78" s="6"/>
      <c r="C78" s="6"/>
      <c r="D78" s="10"/>
    </row>
    <row r="79" spans="2:4" ht="12" customHeight="1">
      <c r="B79" s="6" t="s">
        <v>56</v>
      </c>
      <c r="C79" s="6"/>
      <c r="D79" s="10">
        <v>34853</v>
      </c>
    </row>
    <row r="80" spans="3:4" ht="12" customHeight="1">
      <c r="C80" s="6" t="s">
        <v>191</v>
      </c>
      <c r="D80" s="10">
        <v>2602</v>
      </c>
    </row>
    <row r="81" spans="3:4" ht="12" customHeight="1">
      <c r="C81" s="6" t="s">
        <v>57</v>
      </c>
      <c r="D81" s="10">
        <v>5750</v>
      </c>
    </row>
    <row r="82" spans="3:4" ht="12" customHeight="1">
      <c r="C82" s="6" t="s">
        <v>58</v>
      </c>
      <c r="D82" s="10">
        <v>4910</v>
      </c>
    </row>
    <row r="83" spans="3:4" ht="12" customHeight="1">
      <c r="C83" s="6" t="s">
        <v>59</v>
      </c>
      <c r="D83" s="10">
        <v>9200</v>
      </c>
    </row>
    <row r="84" spans="3:4" ht="12" customHeight="1">
      <c r="C84" s="6" t="s">
        <v>60</v>
      </c>
      <c r="D84" s="10">
        <v>5530</v>
      </c>
    </row>
    <row r="85" spans="3:4" ht="12" customHeight="1">
      <c r="C85" s="6" t="s">
        <v>61</v>
      </c>
      <c r="D85" s="10">
        <v>2019</v>
      </c>
    </row>
    <row r="86" spans="3:4" ht="12" customHeight="1">
      <c r="C86" s="6" t="s">
        <v>62</v>
      </c>
      <c r="D86" s="10">
        <v>3332</v>
      </c>
    </row>
    <row r="87" spans="3:4" ht="12" customHeight="1">
      <c r="C87" s="6" t="s">
        <v>40</v>
      </c>
      <c r="D87" s="10">
        <v>60</v>
      </c>
    </row>
    <row r="88" spans="3:4" ht="12" customHeight="1">
      <c r="C88" s="6" t="s">
        <v>49</v>
      </c>
      <c r="D88" s="10">
        <v>87</v>
      </c>
    </row>
    <row r="89" spans="3:4" ht="12" customHeight="1">
      <c r="C89" s="6" t="s">
        <v>4</v>
      </c>
      <c r="D89" s="10">
        <v>1563</v>
      </c>
    </row>
    <row r="90" spans="2:4" ht="12" customHeight="1">
      <c r="B90" s="6" t="s">
        <v>63</v>
      </c>
      <c r="C90" s="6"/>
      <c r="D90" s="10">
        <v>29439</v>
      </c>
    </row>
    <row r="91" spans="2:4" ht="12" customHeight="1">
      <c r="B91" s="6"/>
      <c r="C91" s="6" t="s">
        <v>40</v>
      </c>
      <c r="D91" s="4">
        <v>329</v>
      </c>
    </row>
    <row r="92" spans="2:4" ht="12" customHeight="1">
      <c r="B92" s="6"/>
      <c r="C92" s="6" t="s">
        <v>4</v>
      </c>
      <c r="D92" s="10">
        <v>5887</v>
      </c>
    </row>
    <row r="93" spans="2:4" ht="12" customHeight="1">
      <c r="B93" s="6" t="s">
        <v>64</v>
      </c>
      <c r="C93" s="6"/>
      <c r="D93" s="10">
        <v>11938</v>
      </c>
    </row>
    <row r="94" spans="2:4" ht="12" customHeight="1">
      <c r="B94" s="6"/>
      <c r="C94" s="6" t="s">
        <v>40</v>
      </c>
      <c r="D94" s="10">
        <v>280</v>
      </c>
    </row>
    <row r="95" spans="2:4" ht="12" customHeight="1">
      <c r="B95" s="6"/>
      <c r="C95" s="6" t="s">
        <v>4</v>
      </c>
      <c r="D95" s="61">
        <v>6362</v>
      </c>
    </row>
    <row r="96" spans="2:4" ht="12" customHeight="1">
      <c r="B96" s="6" t="s">
        <v>65</v>
      </c>
      <c r="C96" s="6"/>
      <c r="D96" s="10">
        <v>55101</v>
      </c>
    </row>
    <row r="97" spans="3:4" ht="12" customHeight="1">
      <c r="C97" s="6" t="s">
        <v>4</v>
      </c>
      <c r="D97" s="10">
        <v>18817</v>
      </c>
    </row>
    <row r="98" spans="3:4" ht="12" customHeight="1">
      <c r="C98" s="6"/>
      <c r="D98" s="10"/>
    </row>
    <row r="99" spans="1:4" ht="12" customHeight="1">
      <c r="A99" t="s">
        <v>66</v>
      </c>
      <c r="C99" s="6"/>
      <c r="D99" s="10">
        <f>SUM(D100:D104)</f>
        <v>351530</v>
      </c>
    </row>
    <row r="100" spans="2:4" ht="12" customHeight="1">
      <c r="B100" s="6" t="s">
        <v>67</v>
      </c>
      <c r="D100" s="4">
        <v>73751</v>
      </c>
    </row>
    <row r="101" spans="2:4" ht="12" customHeight="1">
      <c r="B101" s="6" t="s">
        <v>68</v>
      </c>
      <c r="D101" s="10">
        <v>54529</v>
      </c>
    </row>
    <row r="102" spans="2:4" ht="12" customHeight="1">
      <c r="B102" s="6" t="s">
        <v>218</v>
      </c>
      <c r="D102" s="4">
        <v>71810</v>
      </c>
    </row>
    <row r="103" spans="2:4" ht="12" customHeight="1">
      <c r="B103" s="6" t="s">
        <v>69</v>
      </c>
      <c r="D103" s="4">
        <v>94772</v>
      </c>
    </row>
    <row r="104" spans="2:4" ht="12" customHeight="1">
      <c r="B104" s="6" t="s">
        <v>70</v>
      </c>
      <c r="D104" s="4">
        <v>56668</v>
      </c>
    </row>
    <row r="105" spans="2:4" ht="12" customHeight="1">
      <c r="B105" s="6"/>
      <c r="D105" s="4"/>
    </row>
    <row r="106" spans="1:4" ht="12" customHeight="1">
      <c r="A106" t="s">
        <v>71</v>
      </c>
      <c r="B106" s="6"/>
      <c r="D106" s="4">
        <f>SUM(D107)</f>
        <v>2392</v>
      </c>
    </row>
    <row r="107" spans="1:4" ht="12" customHeight="1">
      <c r="A107" s="6"/>
      <c r="B107" s="6" t="s">
        <v>31</v>
      </c>
      <c r="D107" s="4">
        <v>2392</v>
      </c>
    </row>
    <row r="108" spans="1:4" ht="12" customHeight="1">
      <c r="A108" s="16"/>
      <c r="B108" s="16"/>
      <c r="C108" s="12"/>
      <c r="D108" s="4"/>
    </row>
    <row r="109" spans="1:4" ht="12" customHeight="1">
      <c r="A109" s="16"/>
      <c r="B109" s="16"/>
      <c r="C109" s="12"/>
      <c r="D109" s="4"/>
    </row>
    <row r="110" spans="1:4" ht="12" customHeight="1">
      <c r="A110" s="16"/>
      <c r="B110" s="16"/>
      <c r="C110" s="12"/>
      <c r="D110" s="4"/>
    </row>
    <row r="111" spans="1:4" ht="12" customHeight="1">
      <c r="A111" s="16"/>
      <c r="B111" s="16"/>
      <c r="C111" s="12"/>
      <c r="D111" s="4"/>
    </row>
    <row r="112" spans="1:4" ht="12" customHeight="1">
      <c r="A112" s="16" t="s">
        <v>72</v>
      </c>
      <c r="B112" s="16"/>
      <c r="C112" s="12"/>
      <c r="D112" s="15">
        <f>SUM(D113:D132)</f>
        <v>102924</v>
      </c>
    </row>
    <row r="113" spans="2:4" ht="12" customHeight="1">
      <c r="B113" s="6" t="s">
        <v>73</v>
      </c>
      <c r="C113" s="6"/>
      <c r="D113" s="10">
        <v>3065</v>
      </c>
    </row>
    <row r="114" spans="2:4" ht="12" customHeight="1">
      <c r="B114" s="6" t="s">
        <v>199</v>
      </c>
      <c r="C114" s="6"/>
      <c r="D114" s="10">
        <v>2338</v>
      </c>
    </row>
    <row r="115" spans="2:4" ht="12" customHeight="1">
      <c r="B115" s="6" t="s">
        <v>74</v>
      </c>
      <c r="C115" s="6"/>
      <c r="D115" s="10">
        <v>5251</v>
      </c>
    </row>
    <row r="116" spans="2:4" ht="12" customHeight="1">
      <c r="B116" s="6" t="s">
        <v>75</v>
      </c>
      <c r="C116" s="6"/>
      <c r="D116" s="10">
        <v>1950</v>
      </c>
    </row>
    <row r="117" spans="2:4" ht="12" customHeight="1">
      <c r="B117" s="6" t="s">
        <v>76</v>
      </c>
      <c r="C117" s="6"/>
      <c r="D117" s="10">
        <v>2925</v>
      </c>
    </row>
    <row r="118" spans="2:4" ht="12" customHeight="1">
      <c r="B118" s="6" t="s">
        <v>77</v>
      </c>
      <c r="C118" s="6"/>
      <c r="D118" s="61">
        <v>2125</v>
      </c>
    </row>
    <row r="119" spans="2:4" ht="12" customHeight="1">
      <c r="B119" s="6" t="s">
        <v>78</v>
      </c>
      <c r="C119" s="6"/>
      <c r="D119" s="10">
        <v>2488</v>
      </c>
    </row>
    <row r="120" spans="2:4" ht="12" customHeight="1">
      <c r="B120" s="6" t="s">
        <v>79</v>
      </c>
      <c r="C120" s="6"/>
      <c r="D120" s="10">
        <v>7750</v>
      </c>
    </row>
    <row r="121" spans="3:4" ht="12" customHeight="1">
      <c r="C121" s="6" t="s">
        <v>186</v>
      </c>
      <c r="D121" s="10">
        <v>667</v>
      </c>
    </row>
    <row r="122" spans="2:4" ht="12" customHeight="1">
      <c r="B122" s="6" t="s">
        <v>80</v>
      </c>
      <c r="C122" s="6"/>
      <c r="D122" s="10">
        <v>4412</v>
      </c>
    </row>
    <row r="123" spans="3:4" ht="12" customHeight="1">
      <c r="C123" s="6" t="s">
        <v>81</v>
      </c>
      <c r="D123" s="10">
        <v>24706</v>
      </c>
    </row>
    <row r="124" spans="3:4" ht="12" customHeight="1">
      <c r="C124" s="6" t="s">
        <v>82</v>
      </c>
      <c r="D124" s="10">
        <v>7706</v>
      </c>
    </row>
    <row r="125" spans="2:4" ht="12" customHeight="1">
      <c r="B125" s="6" t="s">
        <v>83</v>
      </c>
      <c r="C125" s="6"/>
      <c r="D125" s="10">
        <v>3900</v>
      </c>
    </row>
    <row r="126" spans="2:4" ht="12" customHeight="1">
      <c r="B126" s="6" t="s">
        <v>84</v>
      </c>
      <c r="C126" s="6"/>
      <c r="D126" s="10">
        <v>2432</v>
      </c>
    </row>
    <row r="127" spans="2:4" ht="12" customHeight="1">
      <c r="B127" s="6" t="s">
        <v>85</v>
      </c>
      <c r="C127" s="6"/>
      <c r="D127" s="10">
        <v>7660</v>
      </c>
    </row>
    <row r="128" spans="2:4" ht="12" customHeight="1">
      <c r="B128" s="6" t="s">
        <v>86</v>
      </c>
      <c r="C128" s="6"/>
      <c r="D128" s="10">
        <v>4095</v>
      </c>
    </row>
    <row r="129" spans="2:4" ht="12" customHeight="1">
      <c r="B129" s="6" t="s">
        <v>87</v>
      </c>
      <c r="C129" s="6"/>
      <c r="D129" s="10">
        <v>2782</v>
      </c>
    </row>
    <row r="130" spans="2:4" ht="12" customHeight="1">
      <c r="B130" s="6" t="s">
        <v>88</v>
      </c>
      <c r="C130" s="6"/>
      <c r="D130" s="10">
        <v>10062</v>
      </c>
    </row>
    <row r="131" spans="2:4" ht="12" customHeight="1">
      <c r="B131" s="6" t="s">
        <v>89</v>
      </c>
      <c r="C131" s="6"/>
      <c r="D131" s="10">
        <v>5910</v>
      </c>
    </row>
    <row r="132" spans="2:4" ht="12" customHeight="1">
      <c r="B132" s="6" t="s">
        <v>274</v>
      </c>
      <c r="C132" s="6"/>
      <c r="D132" s="10">
        <v>700</v>
      </c>
    </row>
    <row r="133" spans="3:4" ht="12" customHeight="1">
      <c r="C133" s="6"/>
      <c r="D133" s="10"/>
    </row>
    <row r="134" spans="3:4" ht="12" customHeight="1">
      <c r="C134" s="6"/>
      <c r="D134" s="10"/>
    </row>
    <row r="135" spans="3:4" ht="12" customHeight="1">
      <c r="C135" s="6"/>
      <c r="D135" s="10"/>
    </row>
    <row r="136" spans="3:4" ht="12" customHeight="1">
      <c r="C136" s="6"/>
      <c r="D136" s="10"/>
    </row>
    <row r="137" spans="3:4" ht="12" customHeight="1">
      <c r="C137" s="6"/>
      <c r="D137" s="10"/>
    </row>
    <row r="138" spans="3:4" ht="12" customHeight="1">
      <c r="C138" s="6"/>
      <c r="D138" s="10"/>
    </row>
    <row r="139" spans="3:4" ht="12" customHeight="1">
      <c r="C139" s="6"/>
      <c r="D139" s="10"/>
    </row>
    <row r="140" spans="3:4" ht="12" customHeight="1">
      <c r="C140" s="6"/>
      <c r="D140" s="10"/>
    </row>
    <row r="141" spans="3:4" ht="12" customHeight="1">
      <c r="C141" s="6"/>
      <c r="D141" s="10"/>
    </row>
    <row r="142" spans="3:4" ht="12" customHeight="1">
      <c r="C142" s="6"/>
      <c r="D142" s="10"/>
    </row>
    <row r="143" spans="3:4" ht="12" customHeight="1">
      <c r="C143" s="6"/>
      <c r="D143" s="10"/>
    </row>
    <row r="144" spans="3:4" ht="12" customHeight="1">
      <c r="C144" s="6"/>
      <c r="D144" s="10"/>
    </row>
    <row r="145" spans="3:4" ht="12" customHeight="1">
      <c r="C145" s="6"/>
      <c r="D145" s="10"/>
    </row>
    <row r="146" spans="1:4" ht="12" customHeight="1">
      <c r="A146" s="60" t="s">
        <v>90</v>
      </c>
      <c r="B146" s="30"/>
      <c r="C146" s="12"/>
      <c r="D146" s="15">
        <f>SUM(D147:D191)</f>
        <v>297620</v>
      </c>
    </row>
    <row r="147" spans="1:4" ht="12" customHeight="1">
      <c r="A147" s="30"/>
      <c r="B147" s="6" t="s">
        <v>91</v>
      </c>
      <c r="C147" s="6"/>
      <c r="D147" s="10">
        <v>4578</v>
      </c>
    </row>
    <row r="148" spans="1:4" ht="12" customHeight="1">
      <c r="A148" s="30"/>
      <c r="B148" s="6" t="s">
        <v>92</v>
      </c>
      <c r="C148" s="6"/>
      <c r="D148" s="10">
        <v>2751</v>
      </c>
    </row>
    <row r="149" spans="1:5" ht="12" customHeight="1">
      <c r="A149" s="30"/>
      <c r="B149" s="6" t="s">
        <v>219</v>
      </c>
      <c r="C149" s="6"/>
      <c r="D149" s="10">
        <v>2765</v>
      </c>
      <c r="E149" s="12"/>
    </row>
    <row r="150" spans="1:5" ht="12" customHeight="1">
      <c r="A150" s="30"/>
      <c r="B150" s="6" t="s">
        <v>187</v>
      </c>
      <c r="C150" s="6"/>
      <c r="D150" s="10">
        <v>5838</v>
      </c>
      <c r="E150" s="12"/>
    </row>
    <row r="151" spans="1:5" ht="12" customHeight="1">
      <c r="A151" s="30"/>
      <c r="B151" s="6" t="s">
        <v>93</v>
      </c>
      <c r="C151" s="6"/>
      <c r="D151" s="10">
        <v>7585</v>
      </c>
      <c r="E151" s="12"/>
    </row>
    <row r="152" spans="1:5" ht="12" customHeight="1">
      <c r="A152" s="30"/>
      <c r="B152" s="6" t="s">
        <v>94</v>
      </c>
      <c r="C152" s="6"/>
      <c r="D152" s="10">
        <v>4517</v>
      </c>
      <c r="E152" s="12"/>
    </row>
    <row r="153" spans="1:5" ht="12" customHeight="1">
      <c r="A153" s="30"/>
      <c r="B153" s="6" t="s">
        <v>182</v>
      </c>
      <c r="C153" s="6"/>
      <c r="D153" s="10">
        <v>6329</v>
      </c>
      <c r="E153" s="12"/>
    </row>
    <row r="154" spans="1:5" ht="12" customHeight="1">
      <c r="A154" s="30"/>
      <c r="B154" t="s">
        <v>220</v>
      </c>
      <c r="D154" s="10">
        <v>11916</v>
      </c>
      <c r="E154" s="12"/>
    </row>
    <row r="155" spans="1:5" ht="12" customHeight="1">
      <c r="A155" s="30"/>
      <c r="B155" s="6" t="s">
        <v>255</v>
      </c>
      <c r="D155" s="10">
        <v>2117</v>
      </c>
      <c r="E155" s="12"/>
    </row>
    <row r="156" spans="1:5" ht="12" customHeight="1">
      <c r="A156" s="30"/>
      <c r="B156" s="6" t="s">
        <v>95</v>
      </c>
      <c r="C156" s="6"/>
      <c r="D156" s="10">
        <v>10420</v>
      </c>
      <c r="E156" s="12"/>
    </row>
    <row r="157" spans="1:5" ht="12" customHeight="1">
      <c r="A157" s="30"/>
      <c r="C157" s="6" t="s">
        <v>96</v>
      </c>
      <c r="D157" s="10">
        <v>4043</v>
      </c>
      <c r="E157" s="12"/>
    </row>
    <row r="158" spans="1:5" ht="12" customHeight="1">
      <c r="A158" s="30"/>
      <c r="C158" s="6" t="s">
        <v>275</v>
      </c>
      <c r="D158" s="10">
        <v>5766</v>
      </c>
      <c r="E158" s="12"/>
    </row>
    <row r="159" spans="1:5" ht="12" customHeight="1">
      <c r="A159" s="30"/>
      <c r="C159" s="6" t="s">
        <v>276</v>
      </c>
      <c r="D159" s="10">
        <v>617</v>
      </c>
      <c r="E159" s="12"/>
    </row>
    <row r="160" spans="1:5" ht="12" customHeight="1">
      <c r="A160" s="30"/>
      <c r="B160" s="6" t="s">
        <v>97</v>
      </c>
      <c r="C160" s="6"/>
      <c r="D160" s="10">
        <v>21110</v>
      </c>
      <c r="E160" s="12"/>
    </row>
    <row r="161" spans="1:5" ht="12" customHeight="1">
      <c r="A161" s="30"/>
      <c r="C161" s="6" t="s">
        <v>98</v>
      </c>
      <c r="D161" s="10">
        <v>2056</v>
      </c>
      <c r="E161" s="12"/>
    </row>
    <row r="162" spans="1:5" ht="12" customHeight="1">
      <c r="A162" s="30"/>
      <c r="C162" s="6" t="s">
        <v>99</v>
      </c>
      <c r="D162" s="10">
        <v>2184</v>
      </c>
      <c r="E162" s="12"/>
    </row>
    <row r="163" spans="1:5" ht="12" customHeight="1">
      <c r="A163" s="30"/>
      <c r="C163" s="6" t="s">
        <v>100</v>
      </c>
      <c r="D163" s="10">
        <v>2287</v>
      </c>
      <c r="E163" s="12"/>
    </row>
    <row r="164" spans="1:5" ht="12" customHeight="1">
      <c r="A164" s="30"/>
      <c r="B164" s="6" t="s">
        <v>200</v>
      </c>
      <c r="C164" s="6"/>
      <c r="D164" s="10">
        <v>11266</v>
      </c>
      <c r="E164" s="12"/>
    </row>
    <row r="165" spans="1:5" ht="12" customHeight="1">
      <c r="A165" s="30"/>
      <c r="B165" s="6" t="s">
        <v>101</v>
      </c>
      <c r="C165" s="6"/>
      <c r="D165" s="61">
        <f>11102-505</f>
        <v>10597</v>
      </c>
      <c r="E165" s="12"/>
    </row>
    <row r="166" spans="1:5" ht="12" customHeight="1">
      <c r="A166" s="30"/>
      <c r="C166" s="6" t="s">
        <v>277</v>
      </c>
      <c r="D166" s="10">
        <v>3972</v>
      </c>
      <c r="E166" s="12"/>
    </row>
    <row r="167" spans="1:5" ht="12" customHeight="1">
      <c r="A167" s="30"/>
      <c r="C167" s="6" t="s">
        <v>102</v>
      </c>
      <c r="D167" s="10">
        <v>4829</v>
      </c>
      <c r="E167" s="12"/>
    </row>
    <row r="168" spans="1:5" ht="12" customHeight="1">
      <c r="A168" s="30"/>
      <c r="C168" s="6" t="s">
        <v>103</v>
      </c>
      <c r="D168" s="10">
        <v>505</v>
      </c>
      <c r="E168" s="12"/>
    </row>
    <row r="169" spans="1:5" ht="12" customHeight="1">
      <c r="A169" s="30"/>
      <c r="B169" s="6" t="s">
        <v>104</v>
      </c>
      <c r="C169" s="6"/>
      <c r="D169" s="10">
        <v>6858</v>
      </c>
      <c r="E169" s="12"/>
    </row>
    <row r="170" spans="1:5" ht="12" customHeight="1">
      <c r="A170" s="30"/>
      <c r="B170" s="6" t="s">
        <v>105</v>
      </c>
      <c r="C170" s="6"/>
      <c r="D170" s="10">
        <v>16032</v>
      </c>
      <c r="E170" s="12"/>
    </row>
    <row r="171" spans="1:5" ht="12" customHeight="1">
      <c r="A171" s="30"/>
      <c r="B171" s="6"/>
      <c r="C171" s="6" t="s">
        <v>221</v>
      </c>
      <c r="D171" s="10">
        <v>5843</v>
      </c>
      <c r="E171" s="12"/>
    </row>
    <row r="172" spans="1:5" ht="12" customHeight="1">
      <c r="A172" s="30"/>
      <c r="B172" s="6" t="s">
        <v>106</v>
      </c>
      <c r="C172" s="6"/>
      <c r="D172" s="80">
        <v>4323</v>
      </c>
      <c r="E172" s="12"/>
    </row>
    <row r="173" spans="1:5" ht="12" customHeight="1">
      <c r="A173" s="30"/>
      <c r="C173" t="s">
        <v>192</v>
      </c>
      <c r="D173" s="10">
        <v>1378</v>
      </c>
      <c r="E173" s="12"/>
    </row>
    <row r="174" spans="1:5" ht="12" customHeight="1">
      <c r="A174" s="30"/>
      <c r="B174" s="6" t="s">
        <v>107</v>
      </c>
      <c r="C174" s="6"/>
      <c r="D174" s="10">
        <v>14884</v>
      </c>
      <c r="E174" s="12"/>
    </row>
    <row r="175" spans="1:5" ht="12" customHeight="1">
      <c r="A175" s="30"/>
      <c r="B175" s="6" t="s">
        <v>108</v>
      </c>
      <c r="C175" s="6"/>
      <c r="D175" s="10">
        <v>11820</v>
      </c>
      <c r="E175" s="12"/>
    </row>
    <row r="176" spans="1:5" ht="12" customHeight="1">
      <c r="A176" s="30"/>
      <c r="B176" s="6"/>
      <c r="C176" s="6" t="s">
        <v>109</v>
      </c>
      <c r="D176" s="62">
        <v>2173</v>
      </c>
      <c r="E176" s="12"/>
    </row>
    <row r="177" spans="1:5" ht="12" customHeight="1">
      <c r="A177" s="30"/>
      <c r="B177" s="6" t="s">
        <v>110</v>
      </c>
      <c r="C177" s="6"/>
      <c r="D177" s="10">
        <v>8036</v>
      </c>
      <c r="E177" s="12"/>
    </row>
    <row r="178" spans="1:5" ht="12" customHeight="1">
      <c r="A178" s="30"/>
      <c r="B178" s="6"/>
      <c r="C178" s="6"/>
      <c r="D178" s="10"/>
      <c r="E178" s="12"/>
    </row>
    <row r="179" spans="1:5" ht="12" customHeight="1">
      <c r="A179" s="30"/>
      <c r="B179" s="6"/>
      <c r="C179" s="6"/>
      <c r="D179" s="10"/>
      <c r="E179" s="12"/>
    </row>
    <row r="180" spans="1:5" ht="12" customHeight="1">
      <c r="A180" s="60" t="s">
        <v>177</v>
      </c>
      <c r="B180" s="6"/>
      <c r="C180" s="6"/>
      <c r="D180" s="10"/>
      <c r="E180" s="12"/>
    </row>
    <row r="181" spans="1:5" ht="12" customHeight="1">
      <c r="A181" s="30"/>
      <c r="B181" s="6" t="s">
        <v>111</v>
      </c>
      <c r="C181" s="6"/>
      <c r="D181" s="10">
        <v>10390</v>
      </c>
      <c r="E181" s="12"/>
    </row>
    <row r="182" spans="1:5" ht="12" customHeight="1">
      <c r="A182" s="30"/>
      <c r="C182" s="6" t="s">
        <v>222</v>
      </c>
      <c r="D182" s="10">
        <v>1700</v>
      </c>
      <c r="E182" s="12"/>
    </row>
    <row r="183" spans="1:5" ht="12" customHeight="1">
      <c r="A183" s="30"/>
      <c r="C183" t="s">
        <v>183</v>
      </c>
      <c r="D183" s="61">
        <v>2173</v>
      </c>
      <c r="E183" s="12"/>
    </row>
    <row r="184" spans="1:5" ht="12" customHeight="1">
      <c r="A184" s="30"/>
      <c r="B184" s="6" t="s">
        <v>112</v>
      </c>
      <c r="C184" s="6"/>
      <c r="D184" s="10">
        <v>35971</v>
      </c>
      <c r="E184" s="12"/>
    </row>
    <row r="185" spans="1:5" ht="12" customHeight="1">
      <c r="A185" s="30"/>
      <c r="B185" s="6" t="s">
        <v>113</v>
      </c>
      <c r="C185" s="6"/>
      <c r="D185" s="10">
        <v>13563</v>
      </c>
      <c r="E185" s="12"/>
    </row>
    <row r="186" spans="1:5" ht="12" customHeight="1">
      <c r="A186" s="30"/>
      <c r="B186" s="6" t="s">
        <v>114</v>
      </c>
      <c r="C186" s="6"/>
      <c r="D186" s="10">
        <v>8074</v>
      </c>
      <c r="E186" s="12"/>
    </row>
    <row r="187" spans="1:5" ht="12" customHeight="1">
      <c r="A187" s="30"/>
      <c r="B187" s="6" t="s">
        <v>115</v>
      </c>
      <c r="D187" s="10">
        <v>9319</v>
      </c>
      <c r="E187" s="12"/>
    </row>
    <row r="188" spans="1:5" ht="12" customHeight="1">
      <c r="A188" s="30"/>
      <c r="B188" s="6" t="s">
        <v>116</v>
      </c>
      <c r="C188" s="6"/>
      <c r="D188" s="10">
        <v>4061</v>
      </c>
      <c r="E188" s="12"/>
    </row>
    <row r="189" spans="1:5" ht="12" customHeight="1">
      <c r="A189" s="30"/>
      <c r="C189" s="6" t="s">
        <v>117</v>
      </c>
      <c r="D189" s="10">
        <v>1312</v>
      </c>
      <c r="E189" s="12"/>
    </row>
    <row r="190" spans="1:5" ht="12" customHeight="1">
      <c r="A190" s="30"/>
      <c r="C190" s="6" t="s">
        <v>118</v>
      </c>
      <c r="D190" s="10">
        <v>820</v>
      </c>
      <c r="E190" s="12"/>
    </row>
    <row r="191" spans="1:5" ht="12" customHeight="1">
      <c r="A191" s="30"/>
      <c r="B191" s="6" t="s">
        <v>119</v>
      </c>
      <c r="C191" s="6"/>
      <c r="D191" s="10">
        <v>10842</v>
      </c>
      <c r="E191" s="12"/>
    </row>
    <row r="192" spans="3:5" ht="12" customHeight="1">
      <c r="C192" s="6"/>
      <c r="D192" s="15"/>
      <c r="E192" s="12"/>
    </row>
    <row r="193" spans="1:5" ht="12" customHeight="1">
      <c r="A193" s="16" t="s">
        <v>120</v>
      </c>
      <c r="C193" s="6"/>
      <c r="D193" s="10">
        <f>SUM(D194:D222)</f>
        <v>161524</v>
      </c>
      <c r="E193" s="12"/>
    </row>
    <row r="194" spans="2:5" ht="12" customHeight="1">
      <c r="B194" s="6" t="s">
        <v>121</v>
      </c>
      <c r="C194" s="6"/>
      <c r="D194" s="61">
        <v>2214</v>
      </c>
      <c r="E194" s="12"/>
    </row>
    <row r="195" spans="2:4" ht="12" customHeight="1">
      <c r="B195" s="6" t="s">
        <v>122</v>
      </c>
      <c r="C195" s="6"/>
      <c r="D195" s="61">
        <v>6103</v>
      </c>
    </row>
    <row r="196" spans="2:4" ht="12" customHeight="1">
      <c r="B196" s="6" t="s">
        <v>123</v>
      </c>
      <c r="C196" s="6"/>
      <c r="D196" s="61">
        <v>3093</v>
      </c>
    </row>
    <row r="197" spans="3:4" ht="12" customHeight="1">
      <c r="C197" s="6" t="s">
        <v>223</v>
      </c>
      <c r="D197" s="61">
        <v>1135</v>
      </c>
    </row>
    <row r="198" spans="3:4" ht="12" customHeight="1">
      <c r="C198" s="6" t="s">
        <v>124</v>
      </c>
      <c r="D198" s="61">
        <v>2500</v>
      </c>
    </row>
    <row r="199" spans="2:4" ht="12" customHeight="1">
      <c r="B199" s="6" t="s">
        <v>125</v>
      </c>
      <c r="C199" s="6"/>
      <c r="D199" s="61">
        <v>1174</v>
      </c>
    </row>
    <row r="200" spans="2:4" ht="12" customHeight="1">
      <c r="B200" s="6" t="s">
        <v>126</v>
      </c>
      <c r="C200" s="6"/>
      <c r="D200" s="61">
        <v>750</v>
      </c>
    </row>
    <row r="201" spans="2:4" ht="12" customHeight="1">
      <c r="B201" s="6" t="s">
        <v>127</v>
      </c>
      <c r="C201" s="6"/>
      <c r="D201" s="61">
        <v>23097</v>
      </c>
    </row>
    <row r="202" spans="2:4" ht="12" customHeight="1">
      <c r="B202" s="6" t="s">
        <v>171</v>
      </c>
      <c r="C202" s="6"/>
      <c r="D202" s="61">
        <v>300</v>
      </c>
    </row>
    <row r="203" spans="2:4" ht="12" customHeight="1">
      <c r="B203" s="6" t="s">
        <v>184</v>
      </c>
      <c r="C203" s="6"/>
      <c r="D203" s="61">
        <v>3568</v>
      </c>
    </row>
    <row r="204" spans="2:4" ht="12" customHeight="1">
      <c r="B204" s="6" t="s">
        <v>128</v>
      </c>
      <c r="C204" s="6"/>
      <c r="D204" s="61">
        <v>300</v>
      </c>
    </row>
    <row r="205" spans="2:4" ht="12" customHeight="1">
      <c r="B205" s="6" t="s">
        <v>172</v>
      </c>
      <c r="C205" s="6"/>
      <c r="D205" s="61">
        <v>26393</v>
      </c>
    </row>
    <row r="206" spans="2:4" ht="12" customHeight="1">
      <c r="B206" s="6" t="s">
        <v>129</v>
      </c>
      <c r="C206" s="6"/>
      <c r="D206" s="61">
        <v>7060</v>
      </c>
    </row>
    <row r="207" spans="2:4" ht="12" customHeight="1">
      <c r="B207" s="6" t="s">
        <v>130</v>
      </c>
      <c r="C207" s="6"/>
      <c r="D207" s="61">
        <v>13954</v>
      </c>
    </row>
    <row r="208" spans="2:4" ht="12" customHeight="1">
      <c r="B208" s="6" t="s">
        <v>131</v>
      </c>
      <c r="C208" s="6"/>
      <c r="D208" s="61">
        <v>11758</v>
      </c>
    </row>
    <row r="209" spans="2:4" ht="12" customHeight="1">
      <c r="B209" s="6" t="s">
        <v>132</v>
      </c>
      <c r="C209" s="6"/>
      <c r="D209" s="61">
        <v>7533</v>
      </c>
    </row>
    <row r="210" spans="2:4" ht="12" customHeight="1">
      <c r="B210" s="6" t="s">
        <v>256</v>
      </c>
      <c r="C210" s="6"/>
      <c r="D210" s="61">
        <v>2274</v>
      </c>
    </row>
    <row r="211" spans="2:4" ht="12" customHeight="1">
      <c r="B211" s="6"/>
      <c r="C211" s="6"/>
      <c r="D211" s="61"/>
    </row>
    <row r="212" spans="2:4" ht="12" customHeight="1">
      <c r="B212" s="6"/>
      <c r="C212" s="6"/>
      <c r="D212" s="61"/>
    </row>
    <row r="213" spans="2:4" ht="12" customHeight="1">
      <c r="B213" s="6"/>
      <c r="C213" s="6"/>
      <c r="D213" s="61"/>
    </row>
    <row r="214" spans="1:4" ht="12" customHeight="1">
      <c r="A214" s="16" t="s">
        <v>272</v>
      </c>
      <c r="B214" s="6"/>
      <c r="C214" s="6"/>
      <c r="D214" s="61"/>
    </row>
    <row r="215" spans="2:4" ht="12" customHeight="1">
      <c r="B215" s="6" t="s">
        <v>193</v>
      </c>
      <c r="C215" s="6"/>
      <c r="D215" s="61">
        <v>8140</v>
      </c>
    </row>
    <row r="216" spans="2:4" ht="12" customHeight="1">
      <c r="B216" s="6" t="s">
        <v>133</v>
      </c>
      <c r="C216" s="6"/>
      <c r="D216" s="61">
        <v>3973</v>
      </c>
    </row>
    <row r="217" spans="2:4" ht="12" customHeight="1">
      <c r="B217" s="6" t="s">
        <v>134</v>
      </c>
      <c r="C217" s="6"/>
      <c r="D217" s="61">
        <v>5535</v>
      </c>
    </row>
    <row r="218" spans="2:4" ht="12" customHeight="1">
      <c r="B218" s="6" t="s">
        <v>257</v>
      </c>
      <c r="C218" s="6"/>
      <c r="D218" s="61">
        <f>1535+60</f>
        <v>1595</v>
      </c>
    </row>
    <row r="219" spans="2:4" ht="12" customHeight="1">
      <c r="B219" s="6" t="s">
        <v>258</v>
      </c>
      <c r="C219" s="6"/>
      <c r="D219" s="61">
        <v>3644</v>
      </c>
    </row>
    <row r="220" spans="2:4" ht="12" customHeight="1">
      <c r="B220" s="6" t="s">
        <v>135</v>
      </c>
      <c r="C220" s="6"/>
      <c r="D220" s="61">
        <v>23971</v>
      </c>
    </row>
    <row r="221" spans="2:4" ht="12" customHeight="1">
      <c r="B221" s="6" t="s">
        <v>136</v>
      </c>
      <c r="C221" s="6"/>
      <c r="D221" s="61">
        <v>650</v>
      </c>
    </row>
    <row r="222" spans="2:4" ht="12" customHeight="1">
      <c r="B222" s="6" t="s">
        <v>137</v>
      </c>
      <c r="C222" s="6"/>
      <c r="D222" s="61">
        <v>810</v>
      </c>
    </row>
    <row r="223" spans="3:4" ht="12" customHeight="1">
      <c r="C223" s="6"/>
      <c r="D223" s="10"/>
    </row>
    <row r="224" spans="1:4" ht="12" customHeight="1">
      <c r="A224" s="16" t="s">
        <v>138</v>
      </c>
      <c r="C224" s="6"/>
      <c r="D224" s="10">
        <f>SUM(D225:D244)</f>
        <v>89088</v>
      </c>
    </row>
    <row r="225" spans="2:4" ht="12" customHeight="1">
      <c r="B225" s="6" t="s">
        <v>194</v>
      </c>
      <c r="C225" s="6"/>
      <c r="D225" s="61">
        <v>492</v>
      </c>
    </row>
    <row r="226" spans="2:4" ht="12" customHeight="1">
      <c r="B226" s="6" t="s">
        <v>139</v>
      </c>
      <c r="C226" s="6"/>
      <c r="D226" s="61">
        <v>28146</v>
      </c>
    </row>
    <row r="227" spans="2:4" ht="12" customHeight="1">
      <c r="B227" s="6" t="s">
        <v>173</v>
      </c>
      <c r="C227" s="6"/>
      <c r="D227" s="61">
        <v>4297</v>
      </c>
    </row>
    <row r="228" spans="2:4" ht="12" customHeight="1">
      <c r="B228" s="6" t="s">
        <v>140</v>
      </c>
      <c r="C228" s="6"/>
      <c r="D228" s="61">
        <v>1860</v>
      </c>
    </row>
    <row r="229" spans="2:4" ht="12" customHeight="1">
      <c r="B229" s="6" t="s">
        <v>263</v>
      </c>
      <c r="C229" s="6"/>
      <c r="D229" s="61">
        <v>1417</v>
      </c>
    </row>
    <row r="230" spans="2:4" ht="12" customHeight="1">
      <c r="B230" s="6" t="s">
        <v>141</v>
      </c>
      <c r="C230" s="6"/>
      <c r="D230" s="61">
        <v>16661</v>
      </c>
    </row>
    <row r="231" spans="2:4" ht="12" customHeight="1">
      <c r="B231" s="6" t="s">
        <v>195</v>
      </c>
      <c r="C231" s="6"/>
      <c r="D231" s="61">
        <v>1427</v>
      </c>
    </row>
    <row r="232" spans="2:4" ht="12" customHeight="1">
      <c r="B232" s="6" t="s">
        <v>142</v>
      </c>
      <c r="C232" s="6"/>
      <c r="D232" s="61">
        <v>3262</v>
      </c>
    </row>
    <row r="233" spans="2:4" ht="12" customHeight="1">
      <c r="B233" s="6" t="s">
        <v>174</v>
      </c>
      <c r="C233" s="6"/>
      <c r="D233" s="4">
        <v>302</v>
      </c>
    </row>
    <row r="234" spans="2:4" ht="12" customHeight="1">
      <c r="B234" s="6" t="s">
        <v>143</v>
      </c>
      <c r="C234" s="6"/>
      <c r="D234" s="61">
        <v>4856</v>
      </c>
    </row>
    <row r="235" spans="2:5" ht="12" customHeight="1">
      <c r="B235" s="6" t="s">
        <v>144</v>
      </c>
      <c r="C235" s="6"/>
      <c r="D235" s="61">
        <v>1123</v>
      </c>
      <c r="E235" s="64"/>
    </row>
    <row r="236" spans="2:4" ht="12" customHeight="1">
      <c r="B236" s="6" t="s">
        <v>175</v>
      </c>
      <c r="C236" s="6"/>
      <c r="D236" s="61">
        <v>4042</v>
      </c>
    </row>
    <row r="237" spans="2:4" ht="12" customHeight="1">
      <c r="B237" s="6" t="s">
        <v>145</v>
      </c>
      <c r="C237" s="6"/>
      <c r="D237" s="61">
        <v>11147</v>
      </c>
    </row>
    <row r="238" spans="2:4" ht="12" customHeight="1">
      <c r="B238" s="6" t="s">
        <v>146</v>
      </c>
      <c r="C238" s="6"/>
      <c r="D238" s="61">
        <v>4354</v>
      </c>
    </row>
    <row r="239" spans="2:4" ht="12" customHeight="1">
      <c r="B239" s="6" t="s">
        <v>260</v>
      </c>
      <c r="C239" s="6"/>
      <c r="D239" s="61">
        <v>273</v>
      </c>
    </row>
    <row r="240" spans="2:4" ht="12" customHeight="1">
      <c r="B240" s="6" t="s">
        <v>188</v>
      </c>
      <c r="C240" s="6"/>
      <c r="D240" s="61">
        <v>685</v>
      </c>
    </row>
    <row r="241" spans="2:4" ht="12" customHeight="1">
      <c r="B241" s="6" t="s">
        <v>261</v>
      </c>
      <c r="C241" s="6"/>
      <c r="D241" s="4">
        <v>785</v>
      </c>
    </row>
    <row r="242" spans="2:4" ht="12" customHeight="1">
      <c r="B242" s="6" t="s">
        <v>262</v>
      </c>
      <c r="C242" s="6"/>
      <c r="D242" s="61">
        <v>939</v>
      </c>
    </row>
    <row r="243" spans="2:4" ht="12" customHeight="1">
      <c r="B243" s="6" t="s">
        <v>265</v>
      </c>
      <c r="C243" s="6"/>
      <c r="D243" s="61">
        <v>2055</v>
      </c>
    </row>
    <row r="244" spans="2:4" ht="12" customHeight="1">
      <c r="B244" s="6" t="s">
        <v>264</v>
      </c>
      <c r="C244" s="6"/>
      <c r="D244" s="4">
        <v>965</v>
      </c>
    </row>
    <row r="245" spans="2:4" ht="12" customHeight="1">
      <c r="B245" s="6"/>
      <c r="C245" s="6"/>
      <c r="D245" s="61"/>
    </row>
    <row r="246" spans="2:4" ht="12" customHeight="1">
      <c r="B246" s="6"/>
      <c r="C246" s="6"/>
      <c r="D246" s="61"/>
    </row>
    <row r="247" spans="3:4" ht="12" customHeight="1">
      <c r="C247" s="6"/>
      <c r="D247" s="10"/>
    </row>
    <row r="248" spans="1:4" ht="12" customHeight="1">
      <c r="A248" s="16" t="s">
        <v>266</v>
      </c>
      <c r="B248" s="16"/>
      <c r="C248" s="12"/>
      <c r="D248" s="15">
        <f>SUM(D249:D268)</f>
        <v>73047</v>
      </c>
    </row>
    <row r="249" spans="2:4" ht="12" customHeight="1">
      <c r="B249" s="6" t="s">
        <v>176</v>
      </c>
      <c r="C249" s="6"/>
      <c r="D249" s="61">
        <v>1129</v>
      </c>
    </row>
    <row r="250" spans="2:4" ht="12" customHeight="1">
      <c r="B250" s="6" t="s">
        <v>148</v>
      </c>
      <c r="C250" s="6"/>
      <c r="D250" s="61">
        <v>374</v>
      </c>
    </row>
    <row r="251" spans="2:4" ht="12" customHeight="1">
      <c r="B251" s="6" t="s">
        <v>278</v>
      </c>
      <c r="C251" s="6"/>
      <c r="D251" s="61">
        <v>6169</v>
      </c>
    </row>
    <row r="252" spans="2:4" ht="12" customHeight="1">
      <c r="B252" s="6" t="s">
        <v>149</v>
      </c>
      <c r="C252" s="6"/>
      <c r="D252" s="61">
        <v>1149</v>
      </c>
    </row>
    <row r="253" spans="2:4" ht="12" customHeight="1">
      <c r="B253" s="6" t="s">
        <v>150</v>
      </c>
      <c r="C253" s="6"/>
      <c r="D253" s="61">
        <v>909</v>
      </c>
    </row>
    <row r="254" spans="2:4" ht="12" customHeight="1">
      <c r="B254" s="6" t="s">
        <v>151</v>
      </c>
      <c r="C254" s="6"/>
      <c r="D254" s="61">
        <v>969</v>
      </c>
    </row>
    <row r="255" spans="2:4" ht="12" customHeight="1">
      <c r="B255" s="6" t="s">
        <v>152</v>
      </c>
      <c r="C255" s="6"/>
      <c r="D255" s="61">
        <v>1133</v>
      </c>
    </row>
    <row r="256" spans="2:4" ht="12" customHeight="1">
      <c r="B256" s="6" t="s">
        <v>153</v>
      </c>
      <c r="C256" s="6"/>
      <c r="D256" s="61">
        <v>16545</v>
      </c>
    </row>
    <row r="257" spans="2:4" ht="12.75">
      <c r="B257" s="6" t="s">
        <v>154</v>
      </c>
      <c r="C257" s="6"/>
      <c r="D257" s="61">
        <v>5136</v>
      </c>
    </row>
    <row r="258" spans="2:4" ht="12.75">
      <c r="B258" s="6" t="s">
        <v>259</v>
      </c>
      <c r="C258" s="6"/>
      <c r="D258" s="61">
        <v>3117</v>
      </c>
    </row>
    <row r="259" spans="2:4" ht="12.75">
      <c r="B259" s="6" t="s">
        <v>155</v>
      </c>
      <c r="C259" s="6"/>
      <c r="D259" s="61">
        <v>4146</v>
      </c>
    </row>
    <row r="260" spans="2:4" ht="12.75">
      <c r="B260" s="6" t="s">
        <v>156</v>
      </c>
      <c r="C260" s="6"/>
      <c r="D260" s="61">
        <v>17007</v>
      </c>
    </row>
    <row r="261" spans="2:4" ht="12" customHeight="1">
      <c r="B261" s="6" t="s">
        <v>157</v>
      </c>
      <c r="C261" s="6"/>
      <c r="D261" s="61">
        <v>492</v>
      </c>
    </row>
    <row r="262" spans="2:4" ht="12" customHeight="1">
      <c r="B262" s="6" t="s">
        <v>267</v>
      </c>
      <c r="C262" s="6"/>
      <c r="D262" s="61">
        <v>450</v>
      </c>
    </row>
    <row r="263" spans="2:4" ht="12" customHeight="1">
      <c r="B263" s="6" t="s">
        <v>158</v>
      </c>
      <c r="C263" s="6"/>
      <c r="D263" s="61">
        <v>1052</v>
      </c>
    </row>
    <row r="264" spans="3:4" ht="12" customHeight="1">
      <c r="C264" s="6" t="s">
        <v>196</v>
      </c>
      <c r="D264" s="61">
        <v>1012</v>
      </c>
    </row>
    <row r="265" spans="2:4" ht="12" customHeight="1">
      <c r="B265" s="6" t="s">
        <v>159</v>
      </c>
      <c r="C265" s="6"/>
      <c r="D265" s="61">
        <v>492</v>
      </c>
    </row>
    <row r="266" spans="2:4" ht="12" customHeight="1">
      <c r="B266" s="6" t="s">
        <v>160</v>
      </c>
      <c r="C266" s="6"/>
      <c r="D266" s="61">
        <v>852</v>
      </c>
    </row>
    <row r="267" spans="2:4" ht="12" customHeight="1">
      <c r="B267" s="6" t="s">
        <v>161</v>
      </c>
      <c r="C267" s="6"/>
      <c r="D267" s="61">
        <v>250</v>
      </c>
    </row>
    <row r="268" spans="2:4" ht="12" customHeight="1">
      <c r="B268" s="6" t="s">
        <v>147</v>
      </c>
      <c r="C268" s="6"/>
      <c r="D268" s="61">
        <v>10664</v>
      </c>
    </row>
    <row r="269" spans="1:4" ht="12" customHeight="1">
      <c r="A269" s="6"/>
      <c r="B269" s="6"/>
      <c r="D269" s="61"/>
    </row>
    <row r="270" spans="1:4" ht="12" customHeight="1">
      <c r="A270" s="16" t="s">
        <v>162</v>
      </c>
      <c r="B270" s="16"/>
      <c r="C270" s="12"/>
      <c r="D270" s="62">
        <v>37529</v>
      </c>
    </row>
    <row r="271" spans="1:5" ht="11.25" customHeight="1">
      <c r="A271" s="17"/>
      <c r="B271" s="17"/>
      <c r="C271" s="14"/>
      <c r="D271" s="68"/>
      <c r="E271" s="2"/>
    </row>
    <row r="272" ht="8.25" customHeight="1"/>
    <row r="273" spans="1:4" ht="12" customHeight="1">
      <c r="A273" s="69" t="s">
        <v>5</v>
      </c>
      <c r="B273" s="69"/>
      <c r="C273" s="65"/>
      <c r="D273" s="67">
        <f>SUM(D270,D248,D224,D193,D146,D112,D106,D99,D43,D29,D21,D9)</f>
        <v>2067076</v>
      </c>
    </row>
    <row r="274" spans="1:5" ht="8.25" customHeight="1">
      <c r="A274" s="2"/>
      <c r="B274" s="2"/>
      <c r="C274" s="2"/>
      <c r="D274" s="2"/>
      <c r="E274" s="2"/>
    </row>
    <row r="275" ht="12" customHeight="1"/>
    <row r="276" spans="1:2" ht="12" customHeight="1">
      <c r="A276" s="3" t="s">
        <v>201</v>
      </c>
      <c r="B276" s="3"/>
    </row>
    <row r="277" ht="12" customHeight="1"/>
    <row r="278" ht="12" customHeight="1"/>
    <row r="279" ht="12" customHeight="1"/>
  </sheetData>
  <mergeCells count="1">
    <mergeCell ref="A1:D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workbookViewId="0" topLeftCell="A15">
      <selection activeCell="H11" sqref="H11"/>
    </sheetView>
  </sheetViews>
  <sheetFormatPr defaultColWidth="11.421875" defaultRowHeight="12.75"/>
  <cols>
    <col min="1" max="1" width="1.7109375" style="38" customWidth="1"/>
    <col min="2" max="2" width="48.7109375" style="38" customWidth="1"/>
    <col min="3" max="3" width="6.421875" style="38" customWidth="1"/>
    <col min="4" max="4" width="10.140625" style="38" customWidth="1"/>
    <col min="5" max="5" width="5.7109375" style="38" customWidth="1"/>
    <col min="6" max="6" width="1.7109375" style="38" customWidth="1"/>
    <col min="7" max="16384" width="11.421875" style="38" customWidth="1"/>
  </cols>
  <sheetData>
    <row r="1" spans="1:5" ht="12.75">
      <c r="A1" s="100" t="s">
        <v>279</v>
      </c>
      <c r="B1" s="100"/>
      <c r="C1" s="100"/>
      <c r="D1" s="100"/>
      <c r="E1" s="100"/>
    </row>
    <row r="2" spans="1:5" ht="12.75">
      <c r="A2" s="55" t="s">
        <v>224</v>
      </c>
      <c r="B2" s="36"/>
      <c r="C2" s="37"/>
      <c r="D2" s="37"/>
      <c r="E2" s="37"/>
    </row>
    <row r="3" spans="1:5" ht="12.75">
      <c r="A3" s="55" t="s">
        <v>163</v>
      </c>
      <c r="B3" s="36"/>
      <c r="C3" s="37"/>
      <c r="D3" s="37"/>
      <c r="E3" s="37"/>
    </row>
    <row r="4" spans="1:6" ht="12.75">
      <c r="A4" s="39"/>
      <c r="B4" s="40"/>
      <c r="C4" s="41"/>
      <c r="D4" s="41"/>
      <c r="E4" s="41"/>
      <c r="F4" s="42"/>
    </row>
    <row r="5" spans="1:5" ht="9" customHeight="1">
      <c r="A5" s="43"/>
      <c r="B5" s="44"/>
      <c r="C5" s="45"/>
      <c r="D5" s="45"/>
      <c r="E5" s="45"/>
    </row>
    <row r="6" spans="1:6" ht="12" customHeight="1">
      <c r="A6" s="43" t="s">
        <v>197</v>
      </c>
      <c r="B6" s="44"/>
      <c r="C6" s="46" t="s">
        <v>164</v>
      </c>
      <c r="D6" s="46" t="s">
        <v>165</v>
      </c>
      <c r="E6" s="46" t="s">
        <v>166</v>
      </c>
      <c r="F6" s="47"/>
    </row>
    <row r="7" spans="1:6" ht="8.25" customHeight="1">
      <c r="A7" s="48"/>
      <c r="B7" s="49"/>
      <c r="C7" s="50"/>
      <c r="D7" s="50"/>
      <c r="E7" s="50"/>
      <c r="F7" s="42"/>
    </row>
    <row r="8" spans="2:5" ht="12.75">
      <c r="B8" s="45"/>
      <c r="C8" s="45"/>
      <c r="D8" s="45"/>
      <c r="E8" s="45"/>
    </row>
    <row r="9" spans="1:5" ht="12.75">
      <c r="A9" s="51" t="s">
        <v>19</v>
      </c>
      <c r="B9" s="44"/>
      <c r="C9" s="38">
        <f>SUM(C10:C18)</f>
        <v>517</v>
      </c>
      <c r="D9" s="38">
        <f>SUM(D10:D18)</f>
        <v>158</v>
      </c>
      <c r="E9" s="38">
        <f>SUM(E10:E18)</f>
        <v>55</v>
      </c>
    </row>
    <row r="10" spans="2:5" ht="15" customHeight="1">
      <c r="B10" s="51" t="s">
        <v>21</v>
      </c>
      <c r="C10" s="58">
        <v>46</v>
      </c>
      <c r="D10" s="58">
        <v>21</v>
      </c>
      <c r="E10" s="63">
        <v>3</v>
      </c>
    </row>
    <row r="11" spans="2:5" ht="12.75" customHeight="1">
      <c r="B11" s="51" t="s">
        <v>22</v>
      </c>
      <c r="C11" s="58">
        <v>69</v>
      </c>
      <c r="D11" s="58">
        <v>28</v>
      </c>
      <c r="E11" s="63">
        <v>7</v>
      </c>
    </row>
    <row r="12" spans="2:5" ht="12.75" customHeight="1">
      <c r="B12" s="51" t="s">
        <v>23</v>
      </c>
      <c r="C12" s="58">
        <v>40</v>
      </c>
      <c r="D12" s="58">
        <v>21</v>
      </c>
      <c r="E12" s="63">
        <v>5</v>
      </c>
    </row>
    <row r="13" spans="2:5" ht="12.75" customHeight="1">
      <c r="B13" s="51" t="s">
        <v>24</v>
      </c>
      <c r="C13" s="58">
        <v>45</v>
      </c>
      <c r="D13" s="58">
        <v>13</v>
      </c>
      <c r="E13" s="63">
        <v>6</v>
      </c>
    </row>
    <row r="14" spans="2:5" ht="12.75" customHeight="1">
      <c r="B14" s="51" t="s">
        <v>25</v>
      </c>
      <c r="C14" s="58">
        <v>90</v>
      </c>
      <c r="D14" s="58">
        <v>20</v>
      </c>
      <c r="E14" s="63">
        <v>13</v>
      </c>
    </row>
    <row r="15" spans="2:5" ht="12.75" customHeight="1">
      <c r="B15" s="51" t="s">
        <v>26</v>
      </c>
      <c r="C15" s="58">
        <v>60</v>
      </c>
      <c r="D15" s="58">
        <v>11</v>
      </c>
      <c r="E15" s="63">
        <v>6</v>
      </c>
    </row>
    <row r="16" spans="2:5" ht="12.75" customHeight="1">
      <c r="B16" s="51" t="s">
        <v>27</v>
      </c>
      <c r="C16" s="58">
        <v>56</v>
      </c>
      <c r="D16" s="58">
        <v>13</v>
      </c>
      <c r="E16" s="63">
        <v>4</v>
      </c>
    </row>
    <row r="17" spans="2:5" ht="12.75" customHeight="1">
      <c r="B17" s="51" t="s">
        <v>28</v>
      </c>
      <c r="C17" s="58">
        <v>57</v>
      </c>
      <c r="D17" s="58">
        <v>16</v>
      </c>
      <c r="E17" s="63">
        <v>5</v>
      </c>
    </row>
    <row r="18" spans="2:5" ht="12.75" customHeight="1">
      <c r="B18" s="51" t="s">
        <v>29</v>
      </c>
      <c r="C18" s="58">
        <v>54</v>
      </c>
      <c r="D18" s="58">
        <v>15</v>
      </c>
      <c r="E18" s="63">
        <v>6</v>
      </c>
    </row>
    <row r="19" ht="12.75" customHeight="1"/>
    <row r="20" spans="1:5" ht="12.75" customHeight="1">
      <c r="A20" s="51" t="s">
        <v>30</v>
      </c>
      <c r="B20" s="44"/>
      <c r="C20" s="38">
        <f>SUM(C21:C25)</f>
        <v>446</v>
      </c>
      <c r="D20" s="38">
        <f>SUM(D21:D25)</f>
        <v>292</v>
      </c>
      <c r="E20" s="38">
        <f>SUM(E21:E25)</f>
        <v>14</v>
      </c>
    </row>
    <row r="21" spans="2:5" ht="15" customHeight="1">
      <c r="B21" s="38" t="s">
        <v>32</v>
      </c>
      <c r="C21" s="58">
        <v>82</v>
      </c>
      <c r="D21" s="58">
        <v>55</v>
      </c>
      <c r="E21" s="59">
        <v>3</v>
      </c>
    </row>
    <row r="22" spans="2:5" ht="12.75" customHeight="1">
      <c r="B22" s="38" t="s">
        <v>33</v>
      </c>
      <c r="C22" s="58">
        <v>91</v>
      </c>
      <c r="D22" s="58">
        <v>62</v>
      </c>
      <c r="E22" s="59">
        <v>2</v>
      </c>
    </row>
    <row r="23" spans="2:5" ht="12.75" customHeight="1">
      <c r="B23" s="38" t="s">
        <v>36</v>
      </c>
      <c r="C23" s="58">
        <v>86</v>
      </c>
      <c r="D23" s="58">
        <v>57</v>
      </c>
      <c r="E23" s="59">
        <v>3</v>
      </c>
    </row>
    <row r="24" spans="2:5" ht="12.75" customHeight="1">
      <c r="B24" s="38" t="s">
        <v>34</v>
      </c>
      <c r="C24" s="58">
        <v>90</v>
      </c>
      <c r="D24" s="58">
        <v>60</v>
      </c>
      <c r="E24" s="59">
        <v>3</v>
      </c>
    </row>
    <row r="25" spans="2:5" ht="12.75" customHeight="1">
      <c r="B25" s="38" t="s">
        <v>35</v>
      </c>
      <c r="C25" s="58">
        <v>97</v>
      </c>
      <c r="D25" s="58">
        <v>58</v>
      </c>
      <c r="E25" s="59">
        <v>3</v>
      </c>
    </row>
    <row r="26" ht="12.75" customHeight="1"/>
    <row r="27" spans="1:5" ht="12.75" customHeight="1">
      <c r="A27" s="38" t="s">
        <v>167</v>
      </c>
      <c r="B27" s="44"/>
      <c r="C27" s="38">
        <f>SUM(C28:C31)</f>
        <v>186</v>
      </c>
      <c r="D27" s="38">
        <f>SUM(D28:D31)</f>
        <v>17</v>
      </c>
      <c r="E27" s="38">
        <f>SUM(E28:E31)</f>
        <v>67</v>
      </c>
    </row>
    <row r="28" spans="2:5" ht="15" customHeight="1">
      <c r="B28" s="38" t="s">
        <v>168</v>
      </c>
      <c r="C28" s="59">
        <f>46+6</f>
        <v>52</v>
      </c>
      <c r="D28" s="59">
        <v>1</v>
      </c>
      <c r="E28" s="59">
        <v>65</v>
      </c>
    </row>
    <row r="29" spans="2:5" ht="12.75" customHeight="1">
      <c r="B29" s="38" t="s">
        <v>39</v>
      </c>
      <c r="C29" s="59">
        <f>26+1</f>
        <v>27</v>
      </c>
      <c r="D29" s="59">
        <v>16</v>
      </c>
      <c r="E29" s="59"/>
    </row>
    <row r="30" spans="2:5" ht="12.75" customHeight="1">
      <c r="B30" s="38" t="s">
        <v>41</v>
      </c>
      <c r="C30" s="59">
        <v>85</v>
      </c>
      <c r="D30" s="59"/>
      <c r="E30" s="59">
        <v>2</v>
      </c>
    </row>
    <row r="31" spans="2:5" ht="12.75" customHeight="1">
      <c r="B31" s="38" t="s">
        <v>42</v>
      </c>
      <c r="C31" s="59">
        <v>22</v>
      </c>
      <c r="D31" s="59"/>
      <c r="E31" s="59"/>
    </row>
    <row r="32" ht="12.75" customHeight="1"/>
    <row r="33" ht="12.75" customHeight="1"/>
    <row r="34" ht="12.75" customHeight="1"/>
    <row r="35" ht="12.75" customHeight="1"/>
    <row r="36" ht="12.75" customHeight="1">
      <c r="A36" s="73"/>
    </row>
    <row r="37" ht="12.75" customHeight="1">
      <c r="A37" s="73"/>
    </row>
    <row r="38" ht="12.75" customHeight="1"/>
    <row r="39" spans="1:5" ht="12.75" customHeight="1">
      <c r="A39" s="38" t="s">
        <v>43</v>
      </c>
      <c r="B39" s="44"/>
      <c r="C39" s="52">
        <f>SUM(C40:C52)</f>
        <v>1153</v>
      </c>
      <c r="D39" s="52">
        <f>SUM(D40:D52)</f>
        <v>986</v>
      </c>
      <c r="E39" s="52">
        <f>SUM(E40:E52)</f>
        <v>121</v>
      </c>
    </row>
    <row r="40" spans="2:5" ht="15" customHeight="1">
      <c r="B40" s="38" t="s">
        <v>44</v>
      </c>
      <c r="C40" s="81">
        <v>80</v>
      </c>
      <c r="D40" s="81">
        <v>2</v>
      </c>
      <c r="E40" s="81">
        <v>91</v>
      </c>
    </row>
    <row r="41" spans="2:5" ht="12.75" customHeight="1">
      <c r="B41" s="38" t="s">
        <v>47</v>
      </c>
      <c r="C41" s="59">
        <f>83+44</f>
        <v>127</v>
      </c>
      <c r="D41" s="59">
        <f>152+54</f>
        <v>206</v>
      </c>
      <c r="E41" s="59" t="s">
        <v>6</v>
      </c>
    </row>
    <row r="42" spans="2:5" ht="12.75" customHeight="1">
      <c r="B42" s="38" t="s">
        <v>48</v>
      </c>
      <c r="C42" s="59">
        <v>74</v>
      </c>
      <c r="D42" s="59"/>
      <c r="E42" s="59"/>
    </row>
    <row r="43" spans="2:5" ht="12.75" customHeight="1">
      <c r="B43" s="38" t="s">
        <v>50</v>
      </c>
      <c r="C43" s="59">
        <v>113</v>
      </c>
      <c r="D43" s="59">
        <v>2</v>
      </c>
      <c r="E43" s="59"/>
    </row>
    <row r="44" spans="2:5" ht="12.75" customHeight="1">
      <c r="B44" s="38" t="s">
        <v>51</v>
      </c>
      <c r="C44" s="59">
        <v>114</v>
      </c>
      <c r="D44" s="59"/>
      <c r="E44" s="59"/>
    </row>
    <row r="45" spans="2:5" ht="12.75" customHeight="1">
      <c r="B45" s="38" t="s">
        <v>52</v>
      </c>
      <c r="C45" s="59">
        <v>60</v>
      </c>
      <c r="D45" s="59"/>
      <c r="E45" s="59">
        <v>1</v>
      </c>
    </row>
    <row r="46" spans="2:5" ht="12.75" customHeight="1">
      <c r="B46" s="38" t="s">
        <v>53</v>
      </c>
      <c r="C46" s="59">
        <v>68</v>
      </c>
      <c r="D46" s="59"/>
      <c r="E46" s="59"/>
    </row>
    <row r="47" spans="2:5" ht="12.75" customHeight="1">
      <c r="B47" s="38" t="s">
        <v>54</v>
      </c>
      <c r="C47" s="59">
        <v>202</v>
      </c>
      <c r="D47" s="59">
        <v>199</v>
      </c>
      <c r="E47" s="59">
        <v>19</v>
      </c>
    </row>
    <row r="48" spans="2:5" ht="12.75" customHeight="1">
      <c r="B48" s="38" t="s">
        <v>55</v>
      </c>
      <c r="C48" s="59">
        <v>50</v>
      </c>
      <c r="D48" s="59">
        <f>98+32</f>
        <v>130</v>
      </c>
      <c r="E48" s="59" t="s">
        <v>6</v>
      </c>
    </row>
    <row r="49" spans="2:5" ht="12.75" customHeight="1">
      <c r="B49" s="38" t="s">
        <v>56</v>
      </c>
      <c r="C49" s="59">
        <v>67</v>
      </c>
      <c r="D49" s="59">
        <v>188</v>
      </c>
      <c r="E49" s="59">
        <v>3</v>
      </c>
    </row>
    <row r="50" spans="2:5" ht="12.75" customHeight="1">
      <c r="B50" s="38" t="s">
        <v>63</v>
      </c>
      <c r="C50" s="59">
        <v>73</v>
      </c>
      <c r="D50" s="59">
        <v>51</v>
      </c>
      <c r="E50" s="59">
        <v>5</v>
      </c>
    </row>
    <row r="51" spans="2:5" ht="12.75" customHeight="1">
      <c r="B51" s="38" t="s">
        <v>64</v>
      </c>
      <c r="C51" s="59">
        <v>41</v>
      </c>
      <c r="D51" s="59">
        <f>14+4</f>
        <v>18</v>
      </c>
      <c r="E51" s="59" t="s">
        <v>6</v>
      </c>
    </row>
    <row r="52" spans="2:5" ht="12.75" customHeight="1">
      <c r="B52" s="38" t="s">
        <v>65</v>
      </c>
      <c r="C52" s="59">
        <v>84</v>
      </c>
      <c r="D52" s="59">
        <v>190</v>
      </c>
      <c r="E52" s="59">
        <v>2</v>
      </c>
    </row>
    <row r="53" ht="12.75" customHeight="1"/>
    <row r="54" spans="1:5" ht="12" customHeight="1">
      <c r="A54" s="38" t="s">
        <v>169</v>
      </c>
      <c r="B54" s="44"/>
      <c r="C54" s="38">
        <f>SUM(C55:C59)</f>
        <v>945</v>
      </c>
      <c r="D54" s="38">
        <f>SUM(D55:D59)</f>
        <v>313</v>
      </c>
      <c r="E54" s="38">
        <f>SUM(E55:E59)</f>
        <v>44</v>
      </c>
    </row>
    <row r="55" spans="2:5" ht="15" customHeight="1">
      <c r="B55" s="38" t="s">
        <v>67</v>
      </c>
      <c r="C55" s="59">
        <v>262</v>
      </c>
      <c r="D55" s="59">
        <v>29</v>
      </c>
      <c r="E55" s="59">
        <v>17</v>
      </c>
    </row>
    <row r="56" spans="2:5" ht="12.75" customHeight="1">
      <c r="B56" s="38" t="s">
        <v>68</v>
      </c>
      <c r="C56" s="59">
        <v>233</v>
      </c>
      <c r="D56" s="59">
        <v>25</v>
      </c>
      <c r="E56" s="59">
        <v>15</v>
      </c>
    </row>
    <row r="57" spans="2:5" ht="12.75" customHeight="1">
      <c r="B57" s="38" t="s">
        <v>218</v>
      </c>
      <c r="C57" s="59">
        <v>122</v>
      </c>
      <c r="D57" s="59">
        <v>80</v>
      </c>
      <c r="E57" s="59">
        <v>1</v>
      </c>
    </row>
    <row r="58" spans="2:5" ht="12.75" customHeight="1">
      <c r="B58" s="51" t="s">
        <v>69</v>
      </c>
      <c r="C58" s="59">
        <f>182+6</f>
        <v>188</v>
      </c>
      <c r="D58" s="59">
        <v>124</v>
      </c>
      <c r="E58" s="59">
        <v>6</v>
      </c>
    </row>
    <row r="59" spans="2:5" ht="12.75" customHeight="1">
      <c r="B59" s="51" t="s">
        <v>70</v>
      </c>
      <c r="C59" s="59">
        <v>140</v>
      </c>
      <c r="D59" s="59">
        <v>55</v>
      </c>
      <c r="E59" s="59">
        <v>5</v>
      </c>
    </row>
    <row r="60" spans="1:6" s="53" customFormat="1" ht="12.75" customHeight="1">
      <c r="A60" s="42"/>
      <c r="B60" s="42"/>
      <c r="C60" s="42"/>
      <c r="D60" s="42"/>
      <c r="E60" s="42"/>
      <c r="F60" s="42"/>
    </row>
    <row r="61" s="53" customFormat="1" ht="8.25" customHeight="1"/>
    <row r="62" spans="1:6" s="53" customFormat="1" ht="12.75">
      <c r="A62" s="70" t="s">
        <v>5</v>
      </c>
      <c r="B62" s="71"/>
      <c r="C62" s="72">
        <f>SUM(C54,C39,C27,C20,C9)</f>
        <v>3247</v>
      </c>
      <c r="D62" s="72">
        <f>SUM(D54,D39,D27,D20,D9)</f>
        <v>1766</v>
      </c>
      <c r="E62" s="72">
        <f>SUM(E54,E39,E27,E20,E9)</f>
        <v>301</v>
      </c>
      <c r="F62" s="70"/>
    </row>
    <row r="63" spans="1:6" s="53" customFormat="1" ht="9" customHeight="1">
      <c r="A63" s="42"/>
      <c r="B63" s="42"/>
      <c r="C63" s="42"/>
      <c r="D63" s="42"/>
      <c r="E63" s="42"/>
      <c r="F63" s="42"/>
    </row>
    <row r="65" spans="1:2" ht="12.75">
      <c r="A65" s="3" t="s">
        <v>201</v>
      </c>
      <c r="B65" s="44"/>
    </row>
  </sheetData>
  <mergeCells count="1">
    <mergeCell ref="A1:E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2" width="2.140625" style="38" customWidth="1"/>
    <col min="3" max="3" width="64.421875" style="38" customWidth="1"/>
    <col min="4" max="4" width="6.421875" style="38" customWidth="1"/>
    <col min="5" max="5" width="10.140625" style="38" customWidth="1"/>
    <col min="6" max="6" width="6.57421875" style="38" bestFit="1" customWidth="1"/>
    <col min="7" max="7" width="8.8515625" style="38" customWidth="1"/>
    <col min="8" max="8" width="0.9921875" style="38" customWidth="1"/>
    <col min="9" max="16384" width="11.421875" style="38" customWidth="1"/>
  </cols>
  <sheetData>
    <row r="1" spans="1:7" ht="12.75">
      <c r="A1" s="100" t="s">
        <v>279</v>
      </c>
      <c r="B1" s="100"/>
      <c r="C1" s="100"/>
      <c r="D1" s="100"/>
      <c r="E1" s="100"/>
      <c r="F1" s="100"/>
      <c r="G1" s="100"/>
    </row>
    <row r="2" spans="1:7" ht="12.75">
      <c r="A2" s="55" t="s">
        <v>224</v>
      </c>
      <c r="B2" s="55"/>
      <c r="C2" s="36"/>
      <c r="D2" s="37"/>
      <c r="E2" s="37"/>
      <c r="F2" s="37"/>
      <c r="G2" s="37"/>
    </row>
    <row r="3" spans="1:7" ht="12.75">
      <c r="A3" s="55" t="s">
        <v>268</v>
      </c>
      <c r="B3" s="55"/>
      <c r="C3" s="36"/>
      <c r="D3" s="37"/>
      <c r="E3" s="37"/>
      <c r="F3" s="37"/>
      <c r="G3" s="37"/>
    </row>
    <row r="4" spans="1:8" ht="12.75">
      <c r="A4" s="39"/>
      <c r="B4" s="39"/>
      <c r="C4" s="40"/>
      <c r="D4" s="41"/>
      <c r="E4" s="41"/>
      <c r="F4" s="41"/>
      <c r="G4" s="41"/>
      <c r="H4" s="42"/>
    </row>
    <row r="5" spans="1:7" ht="9" customHeight="1">
      <c r="A5" s="43"/>
      <c r="B5" s="43"/>
      <c r="C5" s="44"/>
      <c r="D5" s="45"/>
      <c r="E5" s="45"/>
      <c r="F5" s="45"/>
      <c r="G5" s="45"/>
    </row>
    <row r="6" spans="1:8" ht="11.25" customHeight="1">
      <c r="A6" s="43" t="s">
        <v>197</v>
      </c>
      <c r="B6" s="43"/>
      <c r="C6" s="44"/>
      <c r="D6" s="82" t="s">
        <v>164</v>
      </c>
      <c r="E6" s="82" t="s">
        <v>165</v>
      </c>
      <c r="F6" s="82" t="s">
        <v>166</v>
      </c>
      <c r="G6" s="82" t="s">
        <v>269</v>
      </c>
      <c r="H6" s="47"/>
    </row>
    <row r="7" spans="1:8" ht="8.25" customHeight="1">
      <c r="A7" s="48"/>
      <c r="B7" s="48"/>
      <c r="C7" s="49"/>
      <c r="D7" s="50"/>
      <c r="E7" s="50"/>
      <c r="F7" s="50"/>
      <c r="G7" s="50"/>
      <c r="H7" s="42"/>
    </row>
    <row r="8" spans="3:7" ht="12.75" customHeight="1">
      <c r="C8" s="45"/>
      <c r="D8" s="45"/>
      <c r="E8" s="45"/>
      <c r="F8" s="45"/>
      <c r="G8" s="45"/>
    </row>
    <row r="9" spans="1:7" ht="12.75" customHeight="1">
      <c r="A9" s="38" t="s">
        <v>72</v>
      </c>
      <c r="D9" s="38">
        <f>SUM(D10:D25)</f>
        <v>28</v>
      </c>
      <c r="E9" s="38">
        <f>SUM(E10:E25)</f>
        <v>45</v>
      </c>
      <c r="F9" s="38">
        <f>SUM(F10:F25)</f>
        <v>1</v>
      </c>
      <c r="G9" s="38">
        <f>SUM(G10:G25)</f>
        <v>919</v>
      </c>
    </row>
    <row r="10" spans="1:7" ht="12.75" customHeight="1">
      <c r="A10" s="51"/>
      <c r="B10" s="86" t="s">
        <v>199</v>
      </c>
      <c r="D10" s="84"/>
      <c r="E10" s="84"/>
      <c r="F10" s="85"/>
      <c r="G10" s="84">
        <v>21</v>
      </c>
    </row>
    <row r="11" spans="2:7" ht="12.75" customHeight="1">
      <c r="B11" s="88" t="s">
        <v>74</v>
      </c>
      <c r="D11" s="84">
        <v>1</v>
      </c>
      <c r="E11" s="84"/>
      <c r="F11" s="85"/>
      <c r="G11" s="84">
        <v>59</v>
      </c>
    </row>
    <row r="12" spans="2:7" ht="12.75" customHeight="1">
      <c r="B12" s="87" t="s">
        <v>75</v>
      </c>
      <c r="D12" s="87"/>
      <c r="E12" s="87"/>
      <c r="F12" s="87"/>
      <c r="G12" s="87">
        <v>31</v>
      </c>
    </row>
    <row r="13" spans="2:7" ht="12.75" customHeight="1">
      <c r="B13" s="88" t="s">
        <v>270</v>
      </c>
      <c r="D13" s="91"/>
      <c r="E13" s="91"/>
      <c r="F13" s="91"/>
      <c r="G13" s="94">
        <v>32</v>
      </c>
    </row>
    <row r="14" spans="2:7" ht="12.75" customHeight="1">
      <c r="B14" s="86" t="s">
        <v>77</v>
      </c>
      <c r="D14" s="91">
        <v>2</v>
      </c>
      <c r="E14" s="91"/>
      <c r="F14" s="91"/>
      <c r="G14" s="94">
        <v>17</v>
      </c>
    </row>
    <row r="15" spans="2:7" ht="12.75" customHeight="1">
      <c r="B15" s="86" t="s">
        <v>78</v>
      </c>
      <c r="D15" s="91"/>
      <c r="E15" s="91"/>
      <c r="F15" s="91"/>
      <c r="G15" s="94">
        <v>34</v>
      </c>
    </row>
    <row r="16" spans="2:7" ht="12.75" customHeight="1">
      <c r="B16" s="88" t="s">
        <v>79</v>
      </c>
      <c r="D16" s="91">
        <v>4</v>
      </c>
      <c r="E16" s="91">
        <v>19</v>
      </c>
      <c r="F16" s="91">
        <v>1</v>
      </c>
      <c r="G16" s="94">
        <v>49</v>
      </c>
    </row>
    <row r="17" spans="3:7" ht="12.75" customHeight="1">
      <c r="C17" s="86" t="s">
        <v>186</v>
      </c>
      <c r="D17" s="87">
        <v>1</v>
      </c>
      <c r="E17" s="87"/>
      <c r="F17" s="87"/>
      <c r="G17" s="87">
        <v>4</v>
      </c>
    </row>
    <row r="18" spans="2:7" ht="12.75" customHeight="1">
      <c r="B18" s="88" t="s">
        <v>80</v>
      </c>
      <c r="D18" s="91"/>
      <c r="E18" s="91"/>
      <c r="F18" s="91"/>
      <c r="G18" s="94">
        <v>37</v>
      </c>
    </row>
    <row r="19" spans="2:7" ht="12.75" customHeight="1">
      <c r="B19" s="88" t="s">
        <v>83</v>
      </c>
      <c r="D19" s="91"/>
      <c r="E19" s="91"/>
      <c r="F19" s="91"/>
      <c r="G19" s="94">
        <v>93</v>
      </c>
    </row>
    <row r="20" spans="2:7" ht="12.75" customHeight="1">
      <c r="B20" s="88" t="s">
        <v>84</v>
      </c>
      <c r="D20" s="91">
        <v>4</v>
      </c>
      <c r="E20" s="91">
        <v>1</v>
      </c>
      <c r="F20" s="91"/>
      <c r="G20" s="94">
        <v>54</v>
      </c>
    </row>
    <row r="21" spans="1:7" ht="12.75" customHeight="1">
      <c r="A21" s="51"/>
      <c r="B21" s="88" t="s">
        <v>85</v>
      </c>
      <c r="D21" s="91">
        <v>2</v>
      </c>
      <c r="E21" s="91">
        <v>4</v>
      </c>
      <c r="F21" s="91"/>
      <c r="G21" s="94">
        <v>132</v>
      </c>
    </row>
    <row r="22" spans="2:7" ht="12.75" customHeight="1">
      <c r="B22" s="88" t="s">
        <v>86</v>
      </c>
      <c r="D22" s="94">
        <v>5</v>
      </c>
      <c r="E22" s="91"/>
      <c r="F22" s="91"/>
      <c r="G22" s="94">
        <v>69</v>
      </c>
    </row>
    <row r="23" spans="2:7" ht="12.75" customHeight="1">
      <c r="B23" s="88" t="s">
        <v>87</v>
      </c>
      <c r="D23" s="94">
        <v>4</v>
      </c>
      <c r="E23" s="91"/>
      <c r="F23" s="91"/>
      <c r="G23" s="94">
        <v>51</v>
      </c>
    </row>
    <row r="24" spans="2:7" ht="12.75" customHeight="1">
      <c r="B24" s="88" t="s">
        <v>88</v>
      </c>
      <c r="D24" s="94">
        <v>2</v>
      </c>
      <c r="E24" s="91">
        <v>21</v>
      </c>
      <c r="F24" s="91"/>
      <c r="G24" s="94">
        <v>111</v>
      </c>
    </row>
    <row r="25" spans="2:7" ht="12.75" customHeight="1">
      <c r="B25" s="88" t="s">
        <v>89</v>
      </c>
      <c r="D25" s="94">
        <v>3</v>
      </c>
      <c r="E25" s="91"/>
      <c r="F25" s="91"/>
      <c r="G25" s="94">
        <v>125</v>
      </c>
    </row>
    <row r="26" spans="4:7" ht="12.75" customHeight="1">
      <c r="D26" s="89"/>
      <c r="E26" s="89"/>
      <c r="F26" s="89"/>
      <c r="G26" s="89"/>
    </row>
    <row r="27" spans="1:7" ht="12.75" customHeight="1">
      <c r="A27" s="38" t="s">
        <v>90</v>
      </c>
      <c r="D27" s="92">
        <f>SUM(D28:D69)</f>
        <v>86</v>
      </c>
      <c r="E27" s="92">
        <f>SUM(E28:E69)</f>
        <v>630</v>
      </c>
      <c r="F27" s="92">
        <f>SUM(F28:F69)</f>
        <v>24</v>
      </c>
      <c r="G27" s="93">
        <f>SUM(G28:G69)</f>
        <v>2334</v>
      </c>
    </row>
    <row r="28" spans="2:7" ht="12.75" customHeight="1">
      <c r="B28" s="7" t="s">
        <v>92</v>
      </c>
      <c r="C28" s="7"/>
      <c r="D28" s="95">
        <v>4</v>
      </c>
      <c r="E28" s="95">
        <v>23</v>
      </c>
      <c r="F28" s="95"/>
      <c r="G28" s="95">
        <v>68</v>
      </c>
    </row>
    <row r="29" spans="2:7" ht="12.75" customHeight="1">
      <c r="B29" s="7" t="s">
        <v>219</v>
      </c>
      <c r="C29" s="7"/>
      <c r="D29" s="95">
        <v>1</v>
      </c>
      <c r="E29" s="95">
        <f>6+7</f>
        <v>13</v>
      </c>
      <c r="F29" s="95">
        <v>3</v>
      </c>
      <c r="G29" s="95">
        <f>14+25</f>
        <v>39</v>
      </c>
    </row>
    <row r="30" spans="2:7" ht="12.75" customHeight="1">
      <c r="B30" s="7" t="s">
        <v>187</v>
      </c>
      <c r="D30" s="95">
        <f>1+6</f>
        <v>7</v>
      </c>
      <c r="E30" s="95">
        <f>9+4</f>
        <v>13</v>
      </c>
      <c r="F30" s="95"/>
      <c r="G30" s="95">
        <f>24+5+20</f>
        <v>49</v>
      </c>
    </row>
    <row r="31" spans="2:7" ht="12.75" customHeight="1">
      <c r="B31" s="7" t="s">
        <v>93</v>
      </c>
      <c r="C31" s="7"/>
      <c r="D31" s="95"/>
      <c r="E31" s="95">
        <v>14</v>
      </c>
      <c r="F31" s="95"/>
      <c r="G31" s="95">
        <f>9+24</f>
        <v>33</v>
      </c>
    </row>
    <row r="32" spans="2:7" ht="12.75" customHeight="1">
      <c r="B32" s="7" t="s">
        <v>94</v>
      </c>
      <c r="C32" s="7"/>
      <c r="D32" s="95">
        <v>2</v>
      </c>
      <c r="E32" s="95">
        <v>4</v>
      </c>
      <c r="F32" s="95"/>
      <c r="G32" s="95">
        <f>13+11+9+7</f>
        <v>40</v>
      </c>
    </row>
    <row r="33" spans="2:7" ht="12.75" customHeight="1">
      <c r="B33" s="7" t="s">
        <v>254</v>
      </c>
      <c r="C33" s="7"/>
      <c r="D33" s="95"/>
      <c r="E33" s="95">
        <f>2+2+4+4+4+1+1</f>
        <v>18</v>
      </c>
      <c r="F33" s="95"/>
      <c r="G33" s="95">
        <v>17</v>
      </c>
    </row>
    <row r="34" spans="2:7" ht="12.75" customHeight="1">
      <c r="B34" s="8" t="s">
        <v>220</v>
      </c>
      <c r="C34" s="8"/>
      <c r="D34" s="95">
        <v>3</v>
      </c>
      <c r="E34" s="95">
        <v>19</v>
      </c>
      <c r="F34" s="95"/>
      <c r="G34" s="95">
        <v>114</v>
      </c>
    </row>
    <row r="35" spans="2:7" ht="12.75" customHeight="1">
      <c r="B35" s="7" t="s">
        <v>95</v>
      </c>
      <c r="C35" s="7"/>
      <c r="D35" s="95"/>
      <c r="E35" s="95">
        <v>3</v>
      </c>
      <c r="F35" s="95"/>
      <c r="G35" s="95">
        <v>84</v>
      </c>
    </row>
    <row r="36" spans="2:7" ht="12.75" customHeight="1">
      <c r="B36" s="8"/>
      <c r="C36" s="7" t="s">
        <v>96</v>
      </c>
      <c r="D36" s="95">
        <v>1</v>
      </c>
      <c r="E36" s="95">
        <v>5</v>
      </c>
      <c r="F36" s="95"/>
      <c r="G36" s="95">
        <v>50</v>
      </c>
    </row>
    <row r="37" spans="2:7" ht="12.75" customHeight="1">
      <c r="B37" s="8"/>
      <c r="C37" s="7" t="s">
        <v>271</v>
      </c>
      <c r="D37" s="95">
        <v>3</v>
      </c>
      <c r="E37" s="95">
        <f>1+1</f>
        <v>2</v>
      </c>
      <c r="F37" s="95">
        <f>1+5</f>
        <v>6</v>
      </c>
      <c r="G37" s="95">
        <f>21+31</f>
        <v>52</v>
      </c>
    </row>
    <row r="38" spans="1:7" ht="12" customHeight="1">
      <c r="A38" s="90"/>
      <c r="B38" s="8"/>
      <c r="C38" s="83" t="s">
        <v>276</v>
      </c>
      <c r="D38" s="95"/>
      <c r="E38" s="95">
        <v>1</v>
      </c>
      <c r="F38" s="95"/>
      <c r="G38" s="95"/>
    </row>
    <row r="39" spans="2:7" ht="12.75" customHeight="1">
      <c r="B39" s="88" t="s">
        <v>97</v>
      </c>
      <c r="C39" s="7"/>
      <c r="D39" s="95">
        <v>3</v>
      </c>
      <c r="E39" s="95">
        <v>26</v>
      </c>
      <c r="F39" s="95"/>
      <c r="G39" s="95">
        <f>86+28</f>
        <v>114</v>
      </c>
    </row>
    <row r="40" spans="2:7" ht="12.75" customHeight="1">
      <c r="B40" s="8"/>
      <c r="C40" s="7" t="s">
        <v>98</v>
      </c>
      <c r="D40" s="95"/>
      <c r="E40" s="95">
        <f>1+1</f>
        <v>2</v>
      </c>
      <c r="F40" s="95"/>
      <c r="G40" s="95"/>
    </row>
    <row r="41" spans="2:7" ht="12.75" customHeight="1">
      <c r="B41" s="8"/>
      <c r="C41" s="7" t="s">
        <v>99</v>
      </c>
      <c r="D41" s="95"/>
      <c r="E41" s="95">
        <v>8</v>
      </c>
      <c r="F41" s="95"/>
      <c r="G41" s="95"/>
    </row>
    <row r="42" spans="2:7" ht="12.75" customHeight="1">
      <c r="B42" s="8"/>
      <c r="C42" s="7" t="s">
        <v>100</v>
      </c>
      <c r="D42" s="95"/>
      <c r="E42" s="95">
        <v>8</v>
      </c>
      <c r="F42" s="95"/>
      <c r="G42" s="95">
        <v>27</v>
      </c>
    </row>
    <row r="43" spans="2:7" ht="12.75" customHeight="1">
      <c r="B43" s="7" t="s">
        <v>200</v>
      </c>
      <c r="C43" s="7"/>
      <c r="D43" s="95">
        <v>2</v>
      </c>
      <c r="E43" s="95">
        <v>15</v>
      </c>
      <c r="F43" s="95"/>
      <c r="G43" s="95">
        <v>34</v>
      </c>
    </row>
    <row r="44" spans="2:7" ht="12.75" customHeight="1">
      <c r="B44" s="7"/>
      <c r="C44" s="7"/>
      <c r="D44" s="95"/>
      <c r="E44" s="95"/>
      <c r="F44" s="95"/>
      <c r="G44" s="95"/>
    </row>
    <row r="45" spans="2:7" ht="12.75" customHeight="1">
      <c r="B45" s="7"/>
      <c r="C45" s="7"/>
      <c r="D45" s="95"/>
      <c r="E45" s="95"/>
      <c r="F45" s="95"/>
      <c r="G45" s="95"/>
    </row>
    <row r="46" spans="1:7" ht="12.75" customHeight="1">
      <c r="A46" s="38" t="s">
        <v>177</v>
      </c>
      <c r="B46" s="7"/>
      <c r="C46" s="7"/>
      <c r="D46" s="95"/>
      <c r="E46" s="95"/>
      <c r="F46" s="95"/>
      <c r="G46" s="95"/>
    </row>
    <row r="47" spans="2:7" ht="12.75" customHeight="1">
      <c r="B47" s="7" t="s">
        <v>101</v>
      </c>
      <c r="C47" s="7"/>
      <c r="D47" s="95">
        <v>1</v>
      </c>
      <c r="E47" s="95">
        <v>27</v>
      </c>
      <c r="F47" s="95"/>
      <c r="G47" s="95">
        <f>82+4</f>
        <v>86</v>
      </c>
    </row>
    <row r="48" spans="2:7" ht="12.75" customHeight="1">
      <c r="B48" s="8"/>
      <c r="C48" s="7" t="s">
        <v>277</v>
      </c>
      <c r="D48" s="95"/>
      <c r="E48" s="95">
        <v>9</v>
      </c>
      <c r="F48" s="95"/>
      <c r="G48" s="95">
        <v>21</v>
      </c>
    </row>
    <row r="49" spans="2:7" ht="12.75" customHeight="1">
      <c r="B49" s="8"/>
      <c r="C49" s="7" t="s">
        <v>102</v>
      </c>
      <c r="D49" s="95"/>
      <c r="E49" s="95">
        <v>7</v>
      </c>
      <c r="F49" s="95"/>
      <c r="G49" s="95">
        <v>21</v>
      </c>
    </row>
    <row r="50" spans="2:7" ht="12.75" customHeight="1">
      <c r="B50" s="7" t="s">
        <v>104</v>
      </c>
      <c r="C50" s="7"/>
      <c r="D50" s="95">
        <v>3</v>
      </c>
      <c r="E50" s="95">
        <v>24</v>
      </c>
      <c r="F50" s="95">
        <v>2</v>
      </c>
      <c r="G50" s="95">
        <v>79</v>
      </c>
    </row>
    <row r="51" spans="2:7" ht="12.75" customHeight="1">
      <c r="B51" s="7" t="s">
        <v>106</v>
      </c>
      <c r="C51" s="7"/>
      <c r="D51" s="95">
        <v>2</v>
      </c>
      <c r="E51" s="95">
        <v>80</v>
      </c>
      <c r="F51" s="95"/>
      <c r="G51" s="95">
        <v>172</v>
      </c>
    </row>
    <row r="52" spans="2:7" ht="12.75" customHeight="1">
      <c r="B52" s="8"/>
      <c r="C52" s="8" t="s">
        <v>192</v>
      </c>
      <c r="D52" s="95">
        <v>2</v>
      </c>
      <c r="E52" s="95">
        <v>16</v>
      </c>
      <c r="F52" s="95">
        <v>3</v>
      </c>
      <c r="G52" s="95">
        <v>16</v>
      </c>
    </row>
    <row r="53" spans="2:7" ht="12.75" customHeight="1">
      <c r="B53" s="7" t="s">
        <v>105</v>
      </c>
      <c r="C53" s="7"/>
      <c r="D53" s="95">
        <v>3</v>
      </c>
      <c r="E53" s="95">
        <v>24</v>
      </c>
      <c r="F53" s="95"/>
      <c r="G53" s="95">
        <v>76</v>
      </c>
    </row>
    <row r="54" spans="2:7" ht="12.75" customHeight="1">
      <c r="B54" s="7"/>
      <c r="C54" s="7" t="s">
        <v>221</v>
      </c>
      <c r="D54" s="95">
        <v>2</v>
      </c>
      <c r="E54" s="95">
        <v>16</v>
      </c>
      <c r="F54" s="95"/>
      <c r="G54" s="95">
        <v>41</v>
      </c>
    </row>
    <row r="55" spans="2:7" ht="12.75" customHeight="1">
      <c r="B55" s="7" t="s">
        <v>107</v>
      </c>
      <c r="C55" s="7"/>
      <c r="D55" s="95">
        <v>7</v>
      </c>
      <c r="E55" s="95">
        <v>4</v>
      </c>
      <c r="F55" s="95"/>
      <c r="G55" s="95">
        <v>120</v>
      </c>
    </row>
    <row r="56" spans="2:7" ht="12.75" customHeight="1">
      <c r="B56" s="7" t="s">
        <v>108</v>
      </c>
      <c r="C56" s="7"/>
      <c r="D56" s="95">
        <v>4</v>
      </c>
      <c r="E56" s="95">
        <v>18</v>
      </c>
      <c r="F56" s="95"/>
      <c r="G56" s="95">
        <v>121</v>
      </c>
    </row>
    <row r="57" spans="2:7" ht="12.75" customHeight="1">
      <c r="B57" s="7"/>
      <c r="C57" s="7" t="s">
        <v>109</v>
      </c>
      <c r="D57" s="95">
        <v>2</v>
      </c>
      <c r="E57" s="95">
        <v>11</v>
      </c>
      <c r="F57" s="95">
        <v>1</v>
      </c>
      <c r="G57" s="95">
        <f>56-19</f>
        <v>37</v>
      </c>
    </row>
    <row r="58" spans="2:7" ht="12.75" customHeight="1">
      <c r="B58" s="7" t="s">
        <v>110</v>
      </c>
      <c r="C58" s="7"/>
      <c r="D58" s="95">
        <v>1</v>
      </c>
      <c r="E58" s="95">
        <v>6</v>
      </c>
      <c r="F58" s="95"/>
      <c r="G58" s="95">
        <v>72</v>
      </c>
    </row>
    <row r="59" spans="2:7" ht="12.75" customHeight="1">
      <c r="B59" s="7" t="s">
        <v>111</v>
      </c>
      <c r="C59" s="7"/>
      <c r="D59" s="95"/>
      <c r="E59" s="95">
        <v>31</v>
      </c>
      <c r="F59" s="95"/>
      <c r="G59" s="95">
        <v>77</v>
      </c>
    </row>
    <row r="60" spans="2:7" ht="12.75" customHeight="1">
      <c r="B60" s="8"/>
      <c r="C60" s="7" t="s">
        <v>222</v>
      </c>
      <c r="D60" s="95"/>
      <c r="E60" s="95">
        <v>3</v>
      </c>
      <c r="F60" s="95">
        <v>2</v>
      </c>
      <c r="G60" s="95">
        <v>16</v>
      </c>
    </row>
    <row r="61" spans="3:7" ht="12.75" customHeight="1">
      <c r="C61" s="8" t="s">
        <v>183</v>
      </c>
      <c r="D61" s="95">
        <v>1</v>
      </c>
      <c r="E61" s="95">
        <v>6</v>
      </c>
      <c r="F61" s="95"/>
      <c r="G61" s="95">
        <v>19</v>
      </c>
    </row>
    <row r="62" spans="2:7" ht="12.75" customHeight="1">
      <c r="B62" s="7" t="s">
        <v>112</v>
      </c>
      <c r="C62" s="7"/>
      <c r="D62" s="95">
        <v>9</v>
      </c>
      <c r="E62" s="95">
        <v>40</v>
      </c>
      <c r="F62" s="95">
        <v>3</v>
      </c>
      <c r="G62" s="95">
        <v>272</v>
      </c>
    </row>
    <row r="63" spans="1:8" s="53" customFormat="1" ht="12.75" customHeight="1">
      <c r="A63" s="38"/>
      <c r="B63" s="7" t="s">
        <v>113</v>
      </c>
      <c r="C63" s="7"/>
      <c r="D63" s="95">
        <v>3</v>
      </c>
      <c r="E63" s="95">
        <v>63</v>
      </c>
      <c r="F63" s="95"/>
      <c r="G63" s="95">
        <v>105</v>
      </c>
      <c r="H63" s="38"/>
    </row>
    <row r="64" spans="1:8" s="53" customFormat="1" ht="12.75" customHeight="1">
      <c r="A64" s="38"/>
      <c r="B64" s="7" t="s">
        <v>114</v>
      </c>
      <c r="C64" s="7"/>
      <c r="D64" s="95">
        <v>1</v>
      </c>
      <c r="E64" s="95">
        <v>3</v>
      </c>
      <c r="F64" s="95"/>
      <c r="G64" s="95">
        <v>19</v>
      </c>
      <c r="H64" s="38"/>
    </row>
    <row r="65" spans="1:8" s="53" customFormat="1" ht="12.75" customHeight="1">
      <c r="A65" s="38"/>
      <c r="B65" s="7" t="s">
        <v>115</v>
      </c>
      <c r="C65" s="8"/>
      <c r="D65" s="95"/>
      <c r="E65" s="95">
        <f>9+9</f>
        <v>18</v>
      </c>
      <c r="F65" s="95">
        <v>1</v>
      </c>
      <c r="G65" s="95">
        <v>38</v>
      </c>
      <c r="H65" s="38"/>
    </row>
    <row r="66" spans="1:8" s="53" customFormat="1" ht="12.75" customHeight="1">
      <c r="A66" s="38"/>
      <c r="B66" s="7" t="s">
        <v>116</v>
      </c>
      <c r="C66" s="7"/>
      <c r="D66" s="95">
        <v>11</v>
      </c>
      <c r="E66" s="95"/>
      <c r="F66" s="95"/>
      <c r="G66" s="95">
        <v>60</v>
      </c>
      <c r="H66" s="38"/>
    </row>
    <row r="67" spans="2:7" ht="12.75" customHeight="1">
      <c r="B67" s="8"/>
      <c r="C67" s="7" t="s">
        <v>117</v>
      </c>
      <c r="D67" s="95">
        <v>8</v>
      </c>
      <c r="E67" s="95"/>
      <c r="F67" s="95"/>
      <c r="G67" s="95">
        <v>73</v>
      </c>
    </row>
    <row r="68" spans="2:7" ht="12.75" customHeight="1">
      <c r="B68" s="8"/>
      <c r="C68" s="7" t="s">
        <v>118</v>
      </c>
      <c r="D68" s="95"/>
      <c r="E68" s="95"/>
      <c r="F68" s="95"/>
      <c r="G68" s="95">
        <v>24</v>
      </c>
    </row>
    <row r="69" spans="2:7" ht="12.75" customHeight="1">
      <c r="B69" s="7" t="s">
        <v>119</v>
      </c>
      <c r="C69" s="7"/>
      <c r="D69" s="95"/>
      <c r="E69" s="95">
        <v>50</v>
      </c>
      <c r="F69" s="95">
        <f>1+2</f>
        <v>3</v>
      </c>
      <c r="G69" s="95">
        <v>48</v>
      </c>
    </row>
    <row r="70" spans="1:8" ht="12.75" customHeight="1">
      <c r="A70" s="42"/>
      <c r="B70" s="42"/>
      <c r="C70" s="42"/>
      <c r="D70" s="96"/>
      <c r="E70" s="96"/>
      <c r="F70" s="96"/>
      <c r="G70" s="96"/>
      <c r="H70" s="42"/>
    </row>
    <row r="71" spans="1:8" ht="9" customHeight="1">
      <c r="A71" s="53"/>
      <c r="F71" s="53"/>
      <c r="G71" s="53"/>
      <c r="H71" s="53"/>
    </row>
    <row r="72" spans="1:8" ht="12.75">
      <c r="A72" s="70" t="s">
        <v>5</v>
      </c>
      <c r="D72" s="97">
        <f>SUM(D9,D27)</f>
        <v>114</v>
      </c>
      <c r="E72" s="97">
        <f>SUM(E9,E27)</f>
        <v>675</v>
      </c>
      <c r="F72" s="97">
        <f>SUM(F9,F27)</f>
        <v>25</v>
      </c>
      <c r="G72" s="97">
        <f>SUM(G9,G27)</f>
        <v>3253</v>
      </c>
      <c r="H72" s="70"/>
    </row>
    <row r="73" spans="1:8" ht="7.5" customHeight="1">
      <c r="A73" s="42"/>
      <c r="B73" s="42"/>
      <c r="C73" s="42"/>
      <c r="D73" s="42"/>
      <c r="E73" s="42"/>
      <c r="F73" s="42"/>
      <c r="G73" s="42"/>
      <c r="H73" s="42"/>
    </row>
    <row r="75" ht="12.75">
      <c r="A75" s="3" t="s">
        <v>201</v>
      </c>
    </row>
  </sheetData>
  <mergeCells count="1">
    <mergeCell ref="A1:G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Ma. de Jesús Guerrero</cp:lastModifiedBy>
  <cp:lastPrinted>2002-11-06T19:44:56Z</cp:lastPrinted>
  <dcterms:created xsi:type="dcterms:W3CDTF">2000-01-06T19:44:29Z</dcterms:created>
  <dcterms:modified xsi:type="dcterms:W3CDTF">2002-11-06T19:45:05Z</dcterms:modified>
  <cp:category/>
  <cp:version/>
  <cp:contentType/>
  <cp:contentStatus/>
</cp:coreProperties>
</file>