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2120" windowHeight="9120" tabRatio="601" activeTab="2"/>
  </bookViews>
  <sheets>
    <sheet name="resumen (2)" sheetId="1" r:id="rId1"/>
    <sheet name="mae_doct" sheetId="2" r:id="rId2"/>
    <sheet name="espec" sheetId="3" r:id="rId3"/>
    <sheet name="lic" sheetId="4" r:id="rId4"/>
    <sheet name="tec" sheetId="5" r:id="rId5"/>
    <sheet name="bach" sheetId="6" r:id="rId6"/>
    <sheet name="iupe" sheetId="7" r:id="rId7"/>
    <sheet name="sua" sheetId="8" r:id="rId8"/>
  </sheets>
  <externalReferences>
    <externalReference r:id="rId11"/>
    <externalReference r:id="rId12"/>
    <externalReference r:id="rId13"/>
  </externalReferences>
  <definedNames>
    <definedName name="_xlnm.Print_Area" localSheetId="5">'bach'!$N$2:$V$38</definedName>
    <definedName name="DATABASE" localSheetId="5">'bach'!$B$11:$K$26</definedName>
    <definedName name="DATABASE" localSheetId="2">'espec'!$A$7:$L$91</definedName>
    <definedName name="DATABASE" localSheetId="1">'mae_doct'!$A$8:$M$146</definedName>
    <definedName name="Consulta2">#REF!</definedName>
    <definedName name="ok">'[1]9119B'!$A$1:$L$312</definedName>
    <definedName name="pobesc01_02" localSheetId="2">'[3]orden descend'!$A$1:$B$69</definedName>
    <definedName name="pobesc01_02" localSheetId="1">'[3]orden descend'!$A$1:$B$69</definedName>
    <definedName name="pobesc01_02">#REF!</definedName>
    <definedName name="pobescsumada" localSheetId="0">#REF!</definedName>
    <definedName name="pobescsumada">#REF!</definedName>
    <definedName name="_xlnm.Print_Titles" localSheetId="5">'bach'!$2:$8</definedName>
    <definedName name="_xlnm.Print_Titles" localSheetId="2">'espec'!$1:$7</definedName>
    <definedName name="_xlnm.Print_Titles" localSheetId="3">'lic'!$2:$8</definedName>
    <definedName name="_xlnm.Print_Titles" localSheetId="1">'mae_doct'!$1:$8</definedName>
    <definedName name="_xlnm.Print_Titles" localSheetId="7">'sua'!$2:$8</definedName>
  </definedNames>
  <calcPr fullCalcOnLoad="1"/>
</workbook>
</file>

<file path=xl/sharedStrings.xml><?xml version="1.0" encoding="utf-8"?>
<sst xmlns="http://schemas.openxmlformats.org/spreadsheetml/2006/main" count="606" uniqueCount="376">
  <si>
    <t>Arquitectura</t>
  </si>
  <si>
    <t>Diseño Industrial</t>
  </si>
  <si>
    <t>Escuela Nacional de Artes Plásticas</t>
  </si>
  <si>
    <t>Artes Visuales</t>
  </si>
  <si>
    <t>Diseño Gráfico</t>
  </si>
  <si>
    <t>Diseño y Comunicación Visual</t>
  </si>
  <si>
    <t>Facultad de Ciencias</t>
  </si>
  <si>
    <t>Actuaría</t>
  </si>
  <si>
    <t>Ciencias de la Computación</t>
  </si>
  <si>
    <t>Física</t>
  </si>
  <si>
    <t>Matemáticas</t>
  </si>
  <si>
    <t>Biología</t>
  </si>
  <si>
    <t>Facultad de Ciencias Políticas y Sociales</t>
  </si>
  <si>
    <t>Ciencias de la Comunicación y Periodismo</t>
  </si>
  <si>
    <t>Ciencias Políticas y Administración Pública</t>
  </si>
  <si>
    <t>Relaciones Internacionales</t>
  </si>
  <si>
    <t>Sociología</t>
  </si>
  <si>
    <t>Facultad de Química</t>
  </si>
  <si>
    <t>Ingeniería Química</t>
  </si>
  <si>
    <t>Ingeniería Química Metalúrgica</t>
  </si>
  <si>
    <t>Química</t>
  </si>
  <si>
    <t>Química en Alimentos</t>
  </si>
  <si>
    <t>Química Farmacéutica Biológica</t>
  </si>
  <si>
    <t>Facultad de Contaduría y Administración</t>
  </si>
  <si>
    <t>Administración</t>
  </si>
  <si>
    <t>Contaduría</t>
  </si>
  <si>
    <t>Informática</t>
  </si>
  <si>
    <t>Facultad de Derecho</t>
  </si>
  <si>
    <t>Derecho</t>
  </si>
  <si>
    <t>Facultad de Economía</t>
  </si>
  <si>
    <t>Economía</t>
  </si>
  <si>
    <t>Escuela Nacional de Enfermería y Obstetricia</t>
  </si>
  <si>
    <t>Enfermería y Obstetricia</t>
  </si>
  <si>
    <t>Enfermería</t>
  </si>
  <si>
    <t>Facultad de Filosofía y Letras</t>
  </si>
  <si>
    <t>Geografía</t>
  </si>
  <si>
    <t>Bibliotecología</t>
  </si>
  <si>
    <t>Estudios Latinoamericanos</t>
  </si>
  <si>
    <t>Filosofía</t>
  </si>
  <si>
    <t>Historia</t>
  </si>
  <si>
    <t>Lengua y Literaturas Hispánicas</t>
  </si>
  <si>
    <t>Letras Clásicas</t>
  </si>
  <si>
    <t>Literatura Dramática y Teatro</t>
  </si>
  <si>
    <t>Pedagogía</t>
  </si>
  <si>
    <t>Facultad de Ingeniería</t>
  </si>
  <si>
    <t>Ingeniería Civil</t>
  </si>
  <si>
    <t>Ingeniería de Minas y Metalurgia</t>
  </si>
  <si>
    <t>Ingeniería Eléctrica y Electrónica</t>
  </si>
  <si>
    <t>Ingeniería en Computación</t>
  </si>
  <si>
    <t>Ingeniería Geofísica</t>
  </si>
  <si>
    <t>Ingeniería Geológica</t>
  </si>
  <si>
    <t>Ingeniería Industrial</t>
  </si>
  <si>
    <t>Ingeniería Mecánica</t>
  </si>
  <si>
    <t>Ingeniería Mecánica Eléctrica</t>
  </si>
  <si>
    <t>Ingeniería Petrolera</t>
  </si>
  <si>
    <t>Ingeniería Topográfica y Geodésica</t>
  </si>
  <si>
    <t>Facultad de Medicina</t>
  </si>
  <si>
    <t>Médico Cirujano</t>
  </si>
  <si>
    <t>Escuela Nacional de Música</t>
  </si>
  <si>
    <t>Canto</t>
  </si>
  <si>
    <t>Composición</t>
  </si>
  <si>
    <t>Educación Musical</t>
  </si>
  <si>
    <t>Etnomusicología</t>
  </si>
  <si>
    <t>Instrumentista</t>
  </si>
  <si>
    <t>Piano</t>
  </si>
  <si>
    <t>Facultad de Odontología</t>
  </si>
  <si>
    <t>Cirujano Dentista</t>
  </si>
  <si>
    <t>Escuela Nacional de Trabajo Social</t>
  </si>
  <si>
    <t>Trabajo Social</t>
  </si>
  <si>
    <t>Facultad de Medicina Veterinaria y Zootecnia</t>
  </si>
  <si>
    <t>Medicina Veterinaria y Zootecnia</t>
  </si>
  <si>
    <t>Facultad de Psicología</t>
  </si>
  <si>
    <t>Psicología</t>
  </si>
  <si>
    <t>Facultad de Estudios Superiores Cuautitlán</t>
  </si>
  <si>
    <t>Ingeniería en Alimentos</t>
  </si>
  <si>
    <t>Química Industrial</t>
  </si>
  <si>
    <t>Ingeniería Agrícola</t>
  </si>
  <si>
    <t>Escuela Nacional de Estudios Profesionales Acatlán</t>
  </si>
  <si>
    <t>Matemáticas Aplicadas y Computación</t>
  </si>
  <si>
    <t>Enseñanza del Idioma Inglés</t>
  </si>
  <si>
    <t>Optometría</t>
  </si>
  <si>
    <t>Escuela Nacional de Estudios Profesionales Aragón</t>
  </si>
  <si>
    <t>Planificación para el Desarrollo Agropecuario</t>
  </si>
  <si>
    <t>Facultad de Estudios Superiores Zaragoza</t>
  </si>
  <si>
    <t>Primer Ingreso</t>
  </si>
  <si>
    <t>Reingreso</t>
  </si>
  <si>
    <t>Población</t>
  </si>
  <si>
    <t xml:space="preserve"> Hombres</t>
  </si>
  <si>
    <t xml:space="preserve">   Mujeres</t>
  </si>
  <si>
    <t>Total</t>
  </si>
  <si>
    <t>-</t>
  </si>
  <si>
    <t xml:space="preserve">Contaduría </t>
  </si>
  <si>
    <t xml:space="preserve">Geografía </t>
  </si>
  <si>
    <t xml:space="preserve">Lengua y Literaturas Hispánicas </t>
  </si>
  <si>
    <t xml:space="preserve">Pedagogía </t>
  </si>
  <si>
    <t>Comunicación y Periodismo</t>
  </si>
  <si>
    <t>T O T A L</t>
  </si>
  <si>
    <t>FUENTE: Dirección General de Administración Escolar, UNAM.</t>
  </si>
  <si>
    <t>TÉCNICO</t>
  </si>
  <si>
    <t>Hombres</t>
  </si>
  <si>
    <t>Mujeres</t>
  </si>
  <si>
    <t xml:space="preserve">     Total</t>
  </si>
  <si>
    <t xml:space="preserve">  Población</t>
  </si>
  <si>
    <t xml:space="preserve">  Total</t>
  </si>
  <si>
    <t>Especialización</t>
  </si>
  <si>
    <t>LICENCIATURA</t>
  </si>
  <si>
    <t xml:space="preserve">   Reingreso</t>
  </si>
  <si>
    <t>Escuela Nacional Preparatoria</t>
  </si>
  <si>
    <t>Plantel 2 Erasmo Castellanos Quinto</t>
  </si>
  <si>
    <t xml:space="preserve">                Escuela Nacional de Música, UNAM.</t>
  </si>
  <si>
    <t>Plantel</t>
  </si>
  <si>
    <t>ESCUELA NACIONAL PREPARATORIA</t>
  </si>
  <si>
    <t>Plantel 1 Gabino Barreda</t>
  </si>
  <si>
    <t>Gabino Barreda</t>
  </si>
  <si>
    <t>Erasmo Castellanos Quinto</t>
  </si>
  <si>
    <t>Plantel 3 Justo Sierra</t>
  </si>
  <si>
    <t>Justo Sierra</t>
  </si>
  <si>
    <t>Plantel 4 Vidal Castañeda y Nájera</t>
  </si>
  <si>
    <t>Vidal Castañeda y Nájera</t>
  </si>
  <si>
    <t>Plantel 5 José Vasconcelos</t>
  </si>
  <si>
    <t>José Vasconcelos</t>
  </si>
  <si>
    <t>Plantel 6 Antonio Caso</t>
  </si>
  <si>
    <t>Antonio Caso</t>
  </si>
  <si>
    <t>Plantel 7 Ezequiel A. Chávez</t>
  </si>
  <si>
    <t>Ezequiel A. Chávez</t>
  </si>
  <si>
    <t>Plantel 8 Miguel E. Schulz</t>
  </si>
  <si>
    <t>Miguel E. Schulz</t>
  </si>
  <si>
    <t>Plantel 9 Pedro de Alba</t>
  </si>
  <si>
    <t>Pedro de Alba</t>
  </si>
  <si>
    <t>COLEGIO DE CIENCIAS Y HUMANIDADES</t>
  </si>
  <si>
    <t>Azcapotzalco</t>
  </si>
  <si>
    <t>Plantel Azcapotzalco</t>
  </si>
  <si>
    <t>Naucalpan</t>
  </si>
  <si>
    <t>Plantel Naucalpan</t>
  </si>
  <si>
    <t>Vallejo</t>
  </si>
  <si>
    <t>Plantel Vallejo</t>
  </si>
  <si>
    <t>Oriente</t>
  </si>
  <si>
    <t>Plantel Oriente</t>
  </si>
  <si>
    <t>Sur</t>
  </si>
  <si>
    <t>Plantel Sur</t>
  </si>
  <si>
    <t>Posgrado</t>
  </si>
  <si>
    <t>Licenciatura</t>
  </si>
  <si>
    <t>Bachillerato</t>
  </si>
  <si>
    <t>Sistema Escolarizado</t>
  </si>
  <si>
    <t>Colegio de Ciencias y Humanidades</t>
  </si>
  <si>
    <t>Iniciación Universitaria</t>
  </si>
  <si>
    <t>Maestría</t>
  </si>
  <si>
    <t>Doctorado</t>
  </si>
  <si>
    <r>
      <t>a</t>
    </r>
    <r>
      <rPr>
        <sz val="8"/>
        <rFont val="Arial"/>
        <family val="2"/>
      </rPr>
      <t xml:space="preserve">  Las cifras de población corresponden al Sistema Escolarizado. Las del Sistema de Universidad Abierta se reportan en la tabla correspondiente.</t>
    </r>
  </si>
  <si>
    <t xml:space="preserve">            </t>
  </si>
  <si>
    <t>POSGRADO</t>
  </si>
  <si>
    <t>Técnico</t>
  </si>
  <si>
    <t xml:space="preserve">   proceso de selección realizado a los alumnos asignados a las carreras del área de las Ciencias Biológicas y de la Salud.</t>
  </si>
  <si>
    <t>POBLACIÓN ESCOLAR DE INICIACIÓN UNIVERSITARIA (SECUNDARIA)</t>
  </si>
  <si>
    <t>POBLACIÓN ESCOLAR DE PROPEDÉUTICO DE LA ESCUELA NACIONAL DE MÚSICA</t>
  </si>
  <si>
    <t>Lengua y Literaturas Modernas (Letras Alemanas)</t>
  </si>
  <si>
    <t>Lengua y Literaturas Modernas (Letras Francesas)</t>
  </si>
  <si>
    <t xml:space="preserve">Lengua y Literaturas Modernas (Letras Inglesas) </t>
  </si>
  <si>
    <t>Lengua y Literaturas Modernas (Letras Italianas)</t>
  </si>
  <si>
    <t>Lengua y Literaturas Modernas (Letras Inglesas)</t>
  </si>
  <si>
    <r>
      <t>POBLACIÓN ESCOLAR DE LICENCIATURA</t>
    </r>
    <r>
      <rPr>
        <b/>
        <vertAlign val="superscript"/>
        <sz val="10"/>
        <rFont val="Arial"/>
        <family val="2"/>
      </rPr>
      <t>a</t>
    </r>
  </si>
  <si>
    <r>
      <t>Facultad de Arquitectura</t>
    </r>
    <r>
      <rPr>
        <vertAlign val="superscript"/>
        <sz val="10"/>
        <rFont val="Arial"/>
        <family val="2"/>
      </rPr>
      <t>b</t>
    </r>
  </si>
  <si>
    <t>POBLACIÓN ESCOLAR DEL SISTEMA DE UNIVERSIDAD ABIERTA</t>
  </si>
  <si>
    <t>POBLACIÓN ESCOLAR DE BACHILLERATO</t>
  </si>
  <si>
    <r>
      <t>TÉCNICO PROFESIONAL</t>
    </r>
    <r>
      <rPr>
        <vertAlign val="superscript"/>
        <sz val="10"/>
        <rFont val="Arial"/>
        <family val="2"/>
      </rPr>
      <t>c</t>
    </r>
  </si>
  <si>
    <r>
      <t>a</t>
    </r>
    <r>
      <rPr>
        <sz val="8"/>
        <rFont val="Arial"/>
        <family val="2"/>
      </rPr>
      <t xml:space="preserve">  Únicamente se imparte la carrera de Enfermería. Para ingresar se requiere haber cursado el nivel medio básico.</t>
    </r>
  </si>
  <si>
    <r>
      <t>b</t>
    </r>
    <r>
      <rPr>
        <sz val="8"/>
        <rFont val="Arial"/>
        <family val="2"/>
      </rPr>
      <t xml:space="preserve">  Las cifras de población del Sistema de Universidad Abierta se reportan en la tabla correspondiente.</t>
    </r>
  </si>
  <si>
    <r>
      <t>c</t>
    </r>
    <r>
      <rPr>
        <sz val="8"/>
        <rFont val="Arial"/>
        <family val="2"/>
      </rPr>
      <t xml:space="preserve">  Se imparte en la Escuela Nacional de Música.</t>
    </r>
  </si>
  <si>
    <t>Sistema de Universidad Abierta</t>
  </si>
  <si>
    <t>Facultad de Estudios Superiores Iztacala</t>
  </si>
  <si>
    <t xml:space="preserve">   proceso de selección realizado a los alumnos asignados a las carreras de administración y contaduría de la propia Facultad.</t>
  </si>
  <si>
    <t>2001-2002</t>
  </si>
  <si>
    <r>
      <t>TÉCNICO</t>
    </r>
    <r>
      <rPr>
        <vertAlign val="superscript"/>
        <sz val="10"/>
        <rFont val="Arial"/>
        <family val="2"/>
      </rPr>
      <t>a,b</t>
    </r>
  </si>
  <si>
    <t xml:space="preserve">   Producción Animal</t>
  </si>
  <si>
    <t>POBLACIÓN ESCOLAR TOTAL</t>
  </si>
  <si>
    <r>
      <t>Posgrado</t>
    </r>
    <r>
      <rPr>
        <b/>
        <vertAlign val="superscript"/>
        <sz val="10"/>
        <rFont val="Arial"/>
        <family val="2"/>
      </rPr>
      <t>a</t>
    </r>
  </si>
  <si>
    <r>
      <t>a</t>
    </r>
    <r>
      <rPr>
        <sz val="8"/>
        <rFont val="Arial"/>
        <family val="2"/>
      </rPr>
      <t xml:space="preserve">  Programas aprobados conforme al Reglamento de Estudios de Posgrado vigente.</t>
    </r>
  </si>
  <si>
    <r>
      <t>Técnico Profesional</t>
    </r>
    <r>
      <rPr>
        <b/>
        <vertAlign val="superscript"/>
        <sz val="10"/>
        <rFont val="Arial"/>
        <family val="2"/>
      </rPr>
      <t>b</t>
    </r>
  </si>
  <si>
    <r>
      <t xml:space="preserve">b </t>
    </r>
    <r>
      <rPr>
        <sz val="8"/>
        <rFont val="Arial"/>
        <family val="2"/>
      </rPr>
      <t xml:space="preserve"> Sólo se ofrece en la Escuela Nacional de Música.</t>
    </r>
  </si>
  <si>
    <r>
      <t>Técnico</t>
    </r>
    <r>
      <rPr>
        <b/>
        <vertAlign val="superscript"/>
        <sz val="10"/>
        <rFont val="Arial"/>
        <family val="2"/>
      </rPr>
      <t>c</t>
    </r>
  </si>
  <si>
    <r>
      <t>c</t>
    </r>
    <r>
      <rPr>
        <sz val="8"/>
        <rFont val="Arial"/>
        <family val="2"/>
      </rPr>
      <t xml:space="preserve">  Únicamente se imparte la carrera de Enfermería.</t>
    </r>
  </si>
  <si>
    <r>
      <t>Propedéutico de la Escuela Nacional de Música</t>
    </r>
    <r>
      <rPr>
        <b/>
        <vertAlign val="superscript"/>
        <sz val="10"/>
        <rFont val="Arial"/>
        <family val="2"/>
      </rPr>
      <t>d</t>
    </r>
  </si>
  <si>
    <r>
      <t>d</t>
    </r>
    <r>
      <rPr>
        <sz val="8"/>
        <rFont val="Arial"/>
        <family val="2"/>
      </rPr>
      <t xml:space="preserve">  Prerrequisito de admisión a las carreras de la Escuela Nacional de Música.</t>
    </r>
  </si>
  <si>
    <r>
      <t>b</t>
    </r>
    <r>
      <rPr>
        <sz val="8"/>
        <rFont val="Arial"/>
        <family val="2"/>
      </rPr>
      <t xml:space="preserve">  No incluye 872 alumnos de reingreso inscritos en una modalidad de examen extraordinario que se cursa durante el periodo escolar.</t>
    </r>
  </si>
  <si>
    <t>*</t>
  </si>
  <si>
    <r>
      <t>Arquitectura de Paisaje</t>
    </r>
    <r>
      <rPr>
        <vertAlign val="superscript"/>
        <sz val="10"/>
        <rFont val="Arial"/>
        <family val="2"/>
      </rPr>
      <t>c</t>
    </r>
  </si>
  <si>
    <r>
      <t>Diseño Industrial</t>
    </r>
    <r>
      <rPr>
        <vertAlign val="superscript"/>
        <sz val="10"/>
        <rFont val="Arial"/>
        <family val="2"/>
      </rPr>
      <t>c</t>
    </r>
  </si>
  <si>
    <r>
      <t>Urbanismo</t>
    </r>
    <r>
      <rPr>
        <vertAlign val="superscript"/>
        <sz val="10"/>
        <rFont val="Arial"/>
        <family val="2"/>
      </rPr>
      <t>c</t>
    </r>
  </si>
  <si>
    <r>
      <t>Comunicación Gráfica</t>
    </r>
    <r>
      <rPr>
        <vertAlign val="superscript"/>
        <sz val="10"/>
        <rFont val="Arial"/>
        <family val="2"/>
      </rPr>
      <t>d</t>
    </r>
  </si>
  <si>
    <r>
      <t>Diseño Gráfico</t>
    </r>
    <r>
      <rPr>
        <vertAlign val="superscript"/>
        <sz val="10"/>
        <rFont val="Arial"/>
        <family val="2"/>
      </rPr>
      <t>d</t>
    </r>
  </si>
  <si>
    <r>
      <t>Ingeniería en Telecomunicaciones</t>
    </r>
    <r>
      <rPr>
        <vertAlign val="superscript"/>
        <sz val="10"/>
        <rFont val="Arial"/>
        <family val="2"/>
      </rPr>
      <t>c</t>
    </r>
  </si>
  <si>
    <r>
      <t>Ingeniería Mecánica Eléctrica</t>
    </r>
    <r>
      <rPr>
        <vertAlign val="superscript"/>
        <sz val="10"/>
        <rFont val="Arial"/>
        <family val="2"/>
      </rPr>
      <t>d</t>
    </r>
  </si>
  <si>
    <r>
      <t>Informática</t>
    </r>
    <r>
      <rPr>
        <vertAlign val="superscript"/>
        <sz val="10"/>
        <rFont val="Arial"/>
        <family val="2"/>
      </rPr>
      <t>e</t>
    </r>
  </si>
  <si>
    <r>
      <t>Investigación Biomédica Básica</t>
    </r>
    <r>
      <rPr>
        <vertAlign val="superscript"/>
        <sz val="10"/>
        <rFont val="Arial"/>
        <family val="2"/>
      </rPr>
      <t>f</t>
    </r>
  </si>
  <si>
    <t>Facultad de Filosofía y Letras (continuación)</t>
  </si>
  <si>
    <r>
      <t>c</t>
    </r>
    <r>
      <rPr>
        <sz val="8"/>
        <rFont val="Arial"/>
        <family val="2"/>
      </rPr>
      <t xml:space="preserve">  Estas carreras no tienen primer ingreso directo.</t>
    </r>
  </si>
  <si>
    <r>
      <t>d</t>
    </r>
    <r>
      <rPr>
        <sz val="8"/>
        <rFont val="Arial"/>
        <family val="2"/>
      </rPr>
      <t xml:space="preserve">  Estas carreras ya no se ofrecen para primer ingreso.</t>
    </r>
  </si>
  <si>
    <r>
      <t>e</t>
    </r>
    <r>
      <rPr>
        <sz val="8"/>
        <rFont val="Arial"/>
        <family val="2"/>
      </rPr>
      <t xml:space="preserve">  Esta carrera no tiene primer ingreso directo. Los 105 alumnos de primer ingreso que aparecen registrados, son el resultado de un segundo</t>
    </r>
  </si>
  <si>
    <r>
      <t>f</t>
    </r>
    <r>
      <rPr>
        <sz val="8"/>
        <rFont val="Arial"/>
        <family val="2"/>
      </rPr>
      <t xml:space="preserve">  Esta carrera no tiene primer ingreso directo. Los 12 alumnos de primer ingreso que aparecen registrados, son el resultado de un segundo</t>
    </r>
  </si>
  <si>
    <r>
      <t>Informática</t>
    </r>
    <r>
      <rPr>
        <vertAlign val="superscript"/>
        <sz val="10"/>
        <rFont val="Arial"/>
        <family val="2"/>
      </rPr>
      <t>c</t>
    </r>
  </si>
  <si>
    <t>Plantel / Carrera</t>
  </si>
  <si>
    <t>Nivel / Carrera</t>
  </si>
  <si>
    <t>Programa</t>
  </si>
  <si>
    <t>Nivel / Plantel / Programa</t>
  </si>
  <si>
    <t>UNAM</t>
  </si>
  <si>
    <t>POSGRADO. PROGRAMAS DE MAESTRÍA Y DOCTORADO</t>
  </si>
  <si>
    <t>Área / Programa</t>
  </si>
  <si>
    <t>CIENCIAS FÍSICO MATEMÁTICAS E INGENIERÍAS</t>
  </si>
  <si>
    <t>Maestría y Doctorado en Ciencias (Astronomía)</t>
  </si>
  <si>
    <t>Maestría en Ciencias (Astronomía)</t>
  </si>
  <si>
    <t>Doctorado en Ciencias (Astronomía)</t>
  </si>
  <si>
    <t>Posgrado en Ciencias Físicas</t>
  </si>
  <si>
    <t>Maestría en Ciencias (Física)</t>
  </si>
  <si>
    <t>Doctorado en Ciencias (Física)</t>
  </si>
  <si>
    <t>Posgrado en Ciencias de la Tierra</t>
  </si>
  <si>
    <t>Maestría en Ciencias de la Tierra</t>
  </si>
  <si>
    <t>Doctorado en Ciencias de la Tierra</t>
  </si>
  <si>
    <t>Posgrado en Ciencia e Ingeniería de la Computación</t>
  </si>
  <si>
    <t>Maestría en Ciencias e Ingeniería de la Computación</t>
  </si>
  <si>
    <t>Doctorado en Ciencias e Ingeniería de la Computación</t>
  </si>
  <si>
    <t>Posgrado en Ciencias e Ingeniería de Materiales</t>
  </si>
  <si>
    <t>Maestría en Ciencias e Ingeniería de Materiales</t>
  </si>
  <si>
    <t>Doctorado en Ciencias e Ingeniería de Materiales</t>
  </si>
  <si>
    <t>Maestría y Doctorado en Ingeniería</t>
  </si>
  <si>
    <t>Maestría en Ingeniería</t>
  </si>
  <si>
    <t>Doctorado en Ingeniería</t>
  </si>
  <si>
    <t>Maestría y Doctorado en Ciencias Matemáticas</t>
  </si>
  <si>
    <t>Maestría en Ciencias Matemáticas</t>
  </si>
  <si>
    <t>Doctorado en Ciencias Matemáticas</t>
  </si>
  <si>
    <t>CIENCIAS BIOLÓGICAS Y DE LA SALUD</t>
  </si>
  <si>
    <t>Maestría y Doctorado en Ciencias Bioquímicas</t>
  </si>
  <si>
    <t>Maestría en Ciencias Bioquímicas</t>
  </si>
  <si>
    <t>Doctorado en Ciencias Bioquímicas</t>
  </si>
  <si>
    <t>Doctorado en Ciencias Biomédicas</t>
  </si>
  <si>
    <t>Maestría y Doctorado en Ciencias (Neurobiología)</t>
  </si>
  <si>
    <t>Maestría en Ciencias (Neurobiología)</t>
  </si>
  <si>
    <t>Doctorado en Ciencias (Neurobiología)</t>
  </si>
  <si>
    <t>Maestría y Doctorado en Ciencias Químicas</t>
  </si>
  <si>
    <t>Maestría en Ciencias Químicas</t>
  </si>
  <si>
    <t>Doctorado en Ciencias Químicas</t>
  </si>
  <si>
    <t>Maestría y Doctorado en Ciencias Médicas</t>
  </si>
  <si>
    <t>Maestría en Ciencias de la Salud</t>
  </si>
  <si>
    <t>Maestría en Ciencias Médicas</t>
  </si>
  <si>
    <t>Maestría en Ciencias Odontológicas</t>
  </si>
  <si>
    <t>Doctorado en Ciencias de la Salud</t>
  </si>
  <si>
    <t>Doctorado en Ciencias Médicas</t>
  </si>
  <si>
    <t>Doctorado en Ciencias Odontológicas</t>
  </si>
  <si>
    <t>Maestría y Doctorado en Ciencias de la Producción y</t>
  </si>
  <si>
    <t>de la Salud Animal</t>
  </si>
  <si>
    <t>Maestría en Ciencias de la Producción y de la Salud Animal</t>
  </si>
  <si>
    <t>Doctorado en Ciencias de la Producción y de la Salud Animal</t>
  </si>
  <si>
    <t>Posgrado en Ciencias del Mar y Limnología</t>
  </si>
  <si>
    <t>Maestría en Ciencias del Mar y Limnología</t>
  </si>
  <si>
    <t>Doctorado en Ciencias del Mar y Limnología</t>
  </si>
  <si>
    <t>Posgrado en Ciencias Biológicas</t>
  </si>
  <si>
    <t>Maestría en Ciencias Biológicas</t>
  </si>
  <si>
    <t>Doctorado en Ciencias Biológicas</t>
  </si>
  <si>
    <t>CIENCIAS SOCIALES</t>
  </si>
  <si>
    <t>Posgrado en Antropología</t>
  </si>
  <si>
    <t>Maestría en Antropología</t>
  </si>
  <si>
    <t>Doctorado en Antropología</t>
  </si>
  <si>
    <t>Posgrado en Ciencias de la Administración</t>
  </si>
  <si>
    <t>Maestría en Administración</t>
  </si>
  <si>
    <t>Maestría en Auditoría</t>
  </si>
  <si>
    <t>Maestría en Finanzas</t>
  </si>
  <si>
    <t>Doctorado en Ciencias de la Administración</t>
  </si>
  <si>
    <t>Maestría y Doctorado en Psicología</t>
  </si>
  <si>
    <t>Maestría en Psicología</t>
  </si>
  <si>
    <t>Doctorado en Psicología</t>
  </si>
  <si>
    <t>CIENCIAS SOCIALES (continuación)</t>
  </si>
  <si>
    <t>Posgrado en Derecho</t>
  </si>
  <si>
    <t>Maestría en Derecho</t>
  </si>
  <si>
    <t>Maestría en Política Criminal</t>
  </si>
  <si>
    <t>Doctorado en Derecho</t>
  </si>
  <si>
    <t>Posgrado en Ciencias Políticas y Sociales</t>
  </si>
  <si>
    <t>Maestría en Comunicaciones</t>
  </si>
  <si>
    <t>Maestría en Estudios en Relaciones Internacionales</t>
  </si>
  <si>
    <t>Maestría en Estudios Políticos y Sociales</t>
  </si>
  <si>
    <t>Maestría en Gobierno y Asuntos Públicos</t>
  </si>
  <si>
    <t>Maestría en Estudios México-Estados Unidos</t>
  </si>
  <si>
    <t>Doctorado en Ciencias Políticas y Sociales</t>
  </si>
  <si>
    <t>Posgrado en Economía</t>
  </si>
  <si>
    <t>Maestría en Economía</t>
  </si>
  <si>
    <t>Doctorado en Economía</t>
  </si>
  <si>
    <t>Posgrado en Estudios Latinoamericanos</t>
  </si>
  <si>
    <t>Maestría en Estudios Latinoamericanos</t>
  </si>
  <si>
    <t>Doctorado en Estudios Latinoamericanos</t>
  </si>
  <si>
    <t>Posgrado en Geografía</t>
  </si>
  <si>
    <t>Maestría en Geografía</t>
  </si>
  <si>
    <t>Doctorado en Geografía</t>
  </si>
  <si>
    <t>HUMANIDADES Y ARTES</t>
  </si>
  <si>
    <t>Maestría y Doctorado en Filosofía de la Ciencia</t>
  </si>
  <si>
    <t>Maestría en Filosofía de la Ciencia</t>
  </si>
  <si>
    <t>Doctorado en Filosofía de la Ciencia</t>
  </si>
  <si>
    <t>Maestría y Doctorado en Estudios Mesoamericanos</t>
  </si>
  <si>
    <t>Maestría en Estudios Mesoamericanos</t>
  </si>
  <si>
    <t>Doctorado en Estudios Mesoamericanos</t>
  </si>
  <si>
    <t>Maestría y Doctorado en Bibliotecología y Estudios de la Información</t>
  </si>
  <si>
    <t>Maestría en Bibliotecología y Estudios de la Información</t>
  </si>
  <si>
    <t>Doctorado en Bibliotecología y Estudios de la Información</t>
  </si>
  <si>
    <t>Maestría y Doctorado en Historia del Arte</t>
  </si>
  <si>
    <t>Maestría en Historia del Arte</t>
  </si>
  <si>
    <t>Doctorado en Historia del Arte</t>
  </si>
  <si>
    <t>Maestría y Doctorado en Historia</t>
  </si>
  <si>
    <t>Maestría en Historia</t>
  </si>
  <si>
    <t>Doctorado en Historia</t>
  </si>
  <si>
    <t>Maestría y Doctorado en Lingüística</t>
  </si>
  <si>
    <t>Maestría en Lingüística Aplicada</t>
  </si>
  <si>
    <t>Maestría en Lingüística Hispánica</t>
  </si>
  <si>
    <t>Doctorado en Lingüística</t>
  </si>
  <si>
    <t>HUMANIDADES Y ARTES (continuación)</t>
  </si>
  <si>
    <t>Maestría y Doctorado en Arquitectura</t>
  </si>
  <si>
    <t>Maestría en Arquitectura</t>
  </si>
  <si>
    <t>Doctorado en Arquitectura</t>
  </si>
  <si>
    <t>Maestría y Doctorado en Letras</t>
  </si>
  <si>
    <t>Maestría en Letras</t>
  </si>
  <si>
    <t>Doctorado en Letras</t>
  </si>
  <si>
    <t>Maestría y Doctorado en Filosofía</t>
  </si>
  <si>
    <t>Maestría en Filosofía</t>
  </si>
  <si>
    <t>Doctorado en Filosofía</t>
  </si>
  <si>
    <t>Maestría en Artes Visuales</t>
  </si>
  <si>
    <t>Maestría y Doctorado en Pedagogía</t>
  </si>
  <si>
    <t>Maestría en Pedagogía</t>
  </si>
  <si>
    <t>Doctorado en Pedagogía</t>
  </si>
  <si>
    <t>Maestría y Doctorado en Urbanismo</t>
  </si>
  <si>
    <t>Maestría en Urbanismo</t>
  </si>
  <si>
    <t>Doctorado en Urbanismo</t>
  </si>
  <si>
    <t>Maestría en Diseño Industrial</t>
  </si>
  <si>
    <t>POSGRADO. ESPECIALIZACIONES</t>
  </si>
  <si>
    <t>Dependencia / Programa</t>
  </si>
  <si>
    <t>Facultad de Arquitectura</t>
  </si>
  <si>
    <t>Cubiertas Ligeras</t>
  </si>
  <si>
    <t>Valuación Inmobiliaria</t>
  </si>
  <si>
    <t>Vivienda</t>
  </si>
  <si>
    <t>Microscopía Electrónica Aplicada a las Ciencias Biológicas</t>
  </si>
  <si>
    <t>Alta Dirección</t>
  </si>
  <si>
    <t>Auditoría</t>
  </si>
  <si>
    <t>Dirección de Recursos Humanos</t>
  </si>
  <si>
    <t>Finanzas</t>
  </si>
  <si>
    <t>Fiscal</t>
  </si>
  <si>
    <t>Mercadotecnia</t>
  </si>
  <si>
    <t>Comercio Exterior</t>
  </si>
  <si>
    <t>Derecho Civil</t>
  </si>
  <si>
    <t>Derecho Constitucional y Administrativo</t>
  </si>
  <si>
    <t>Derecho Empresarial</t>
  </si>
  <si>
    <t>Derecho Financiero</t>
  </si>
  <si>
    <t>Derecho Fiscal</t>
  </si>
  <si>
    <t>Derecho Internacional</t>
  </si>
  <si>
    <t>Derecho Penal</t>
  </si>
  <si>
    <t>Derecho Privado (Civil, Mercantil)</t>
  </si>
  <si>
    <t>Derecho Social</t>
  </si>
  <si>
    <t>Procuración y Administración de Justicia</t>
  </si>
  <si>
    <t>Seguridad de Instalaciones Industriales de Explotación Petrolera</t>
  </si>
  <si>
    <t>Medicina</t>
  </si>
  <si>
    <r>
      <t>Facultad de Medicina Veterinaria y Zootecnia</t>
    </r>
    <r>
      <rPr>
        <vertAlign val="superscript"/>
        <sz val="10"/>
        <rFont val="Arial"/>
        <family val="2"/>
      </rPr>
      <t>a</t>
    </r>
  </si>
  <si>
    <t>Diagnóstico Veterinario</t>
  </si>
  <si>
    <t>Medicina y Cirugía Veterinaria</t>
  </si>
  <si>
    <t>Producción y de la Salud Animal</t>
  </si>
  <si>
    <t>Cirugía Bucal</t>
  </si>
  <si>
    <t>Odontología</t>
  </si>
  <si>
    <t>Bioquímica Clínica</t>
  </si>
  <si>
    <t>Trabajo Social en el Sector Salud</t>
  </si>
  <si>
    <t>Control de Calidad</t>
  </si>
  <si>
    <t>Costos de la Construcción</t>
  </si>
  <si>
    <t>Geotecnia</t>
  </si>
  <si>
    <t>Instituciones Administrativas de Finanzas Públicas</t>
  </si>
  <si>
    <t>Puentes</t>
  </si>
  <si>
    <t>Endoperiodontología</t>
  </si>
  <si>
    <t>Ortodoncia</t>
  </si>
  <si>
    <t>Desarrollo Farmacéutico</t>
  </si>
  <si>
    <t>Estomatología en Atención Primaria</t>
  </si>
  <si>
    <t>Estomatología para el Niño y el Adolescente</t>
  </si>
  <si>
    <t>Procesos Farmacéuticos</t>
  </si>
  <si>
    <t>Salud en el Trabajo y su Impacto Ambiental</t>
  </si>
  <si>
    <t>Instituto de Investigaciones en Matemáticas Aplicadas y en Sistemas</t>
  </si>
  <si>
    <t>Estadística Aplicada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</si>
</sst>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0.0%"/>
    <numFmt numFmtId="171" formatCode="0.0"/>
    <numFmt numFmtId="172" formatCode="0.000"/>
    <numFmt numFmtId="173" formatCode="_(* #,##0.00_);_(* \(#,##0.00\);_(* &quot;-&quot;??_);_(@_)"/>
    <numFmt numFmtId="174" formatCode="_(* #,##0_);_(* \(#,##0\);_(* &quot;-&quot;_);_(@_)"/>
    <numFmt numFmtId="175" formatCode="_(&quot;$&quot;* #,##0.00_);_(&quot;$&quot;* \(#,##0.00\);_(&quot;$&quot;* &quot;-&quot;??_);_(@_)"/>
    <numFmt numFmtId="176" formatCode="_(&quot;$&quot;* #,##0_);_(&quot;$&quot;* \(#,##0\);_(&quot;$&quot;* &quot;-&quot;_);_(@_)"/>
    <numFmt numFmtId="177" formatCode="0.00000000"/>
    <numFmt numFmtId="178" formatCode="0.0000000"/>
    <numFmt numFmtId="179" formatCode="0.000000"/>
    <numFmt numFmtId="180" formatCode="0.00000"/>
    <numFmt numFmtId="181" formatCode="0.0000"/>
  </numFmts>
  <fonts count="1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10"/>
      <name val="Arial"/>
      <family val="2"/>
    </font>
    <font>
      <sz val="10"/>
      <name val="Helv"/>
      <family val="0"/>
    </font>
    <font>
      <b/>
      <vertAlign val="superscript"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vertAlign val="superscript"/>
      <sz val="10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  <font>
      <sz val="10"/>
      <color indexed="8"/>
      <name val="Arial"/>
      <family val="0"/>
    </font>
    <font>
      <b/>
      <sz val="9.5"/>
      <name val="Arial"/>
      <family val="0"/>
    </font>
    <font>
      <sz val="11.25"/>
      <name val="Arial"/>
      <family val="0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3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14" fillId="0" borderId="0">
      <alignment/>
      <protection/>
    </xf>
    <xf numFmtId="9" fontId="0" fillId="0" borderId="0" applyFont="0" applyFill="0" applyBorder="0" applyAlignment="0" applyProtection="0"/>
  </cellStyleXfs>
  <cellXfs count="197">
    <xf numFmtId="0" fontId="0" fillId="0" borderId="0" xfId="0" applyAlignment="1">
      <alignment/>
    </xf>
    <xf numFmtId="0" fontId="6" fillId="0" borderId="0" xfId="0" applyFont="1" applyAlignment="1">
      <alignment/>
    </xf>
    <xf numFmtId="0" fontId="9" fillId="0" borderId="0" xfId="27" applyFont="1" applyAlignment="1">
      <alignment horizontal="centerContinuous"/>
      <protection/>
    </xf>
    <xf numFmtId="0" fontId="6" fillId="0" borderId="0" xfId="27" applyFont="1" applyAlignment="1">
      <alignment horizontal="centerContinuous"/>
      <protection/>
    </xf>
    <xf numFmtId="0" fontId="6" fillId="0" borderId="0" xfId="27" applyFont="1">
      <alignment/>
      <protection/>
    </xf>
    <xf numFmtId="3" fontId="9" fillId="0" borderId="0" xfId="27" applyNumberFormat="1" applyFont="1" applyAlignment="1">
      <alignment horizontal="centerContinuous"/>
      <protection/>
    </xf>
    <xf numFmtId="0" fontId="6" fillId="0" borderId="1" xfId="27" applyFont="1" applyBorder="1">
      <alignment/>
      <protection/>
    </xf>
    <xf numFmtId="0" fontId="10" fillId="0" borderId="0" xfId="27" applyFont="1" applyAlignment="1">
      <alignment horizontal="centerContinuous"/>
      <protection/>
    </xf>
    <xf numFmtId="0" fontId="10" fillId="0" borderId="0" xfId="27" applyFont="1">
      <alignment/>
      <protection/>
    </xf>
    <xf numFmtId="0" fontId="10" fillId="0" borderId="0" xfId="27" applyFont="1" applyAlignment="1">
      <alignment horizontal="right"/>
      <protection/>
    </xf>
    <xf numFmtId="0" fontId="10" fillId="0" borderId="1" xfId="27" applyFont="1" applyBorder="1" applyAlignment="1">
      <alignment horizontal="left"/>
      <protection/>
    </xf>
    <xf numFmtId="0" fontId="10" fillId="0" borderId="1" xfId="27" applyFont="1" applyBorder="1" applyAlignment="1">
      <alignment horizontal="center"/>
      <protection/>
    </xf>
    <xf numFmtId="0" fontId="10" fillId="0" borderId="1" xfId="27" applyFont="1" applyBorder="1">
      <alignment/>
      <protection/>
    </xf>
    <xf numFmtId="0" fontId="6" fillId="0" borderId="0" xfId="27" applyFont="1" applyAlignment="1">
      <alignment horizontal="center"/>
      <protection/>
    </xf>
    <xf numFmtId="3" fontId="6" fillId="0" borderId="0" xfId="27" applyNumberFormat="1" applyFont="1">
      <alignment/>
      <protection/>
    </xf>
    <xf numFmtId="0" fontId="9" fillId="0" borderId="0" xfId="27" applyFont="1">
      <alignment/>
      <protection/>
    </xf>
    <xf numFmtId="1" fontId="6" fillId="0" borderId="0" xfId="27" applyNumberFormat="1" applyFont="1">
      <alignment/>
      <protection/>
    </xf>
    <xf numFmtId="0" fontId="12" fillId="0" borderId="0" xfId="27" applyFont="1">
      <alignment/>
      <protection/>
    </xf>
    <xf numFmtId="2" fontId="6" fillId="0" borderId="0" xfId="27" applyNumberFormat="1" applyFont="1">
      <alignment/>
      <protection/>
    </xf>
    <xf numFmtId="0" fontId="6" fillId="0" borderId="0" xfId="27" applyFont="1" applyAlignment="1" quotePrefix="1">
      <alignment horizontal="left"/>
      <protection/>
    </xf>
    <xf numFmtId="3" fontId="6" fillId="0" borderId="1" xfId="27" applyNumberFormat="1" applyFont="1" applyBorder="1">
      <alignment/>
      <protection/>
    </xf>
    <xf numFmtId="0" fontId="9" fillId="0" borderId="1" xfId="27" applyFont="1" applyBorder="1" applyAlignment="1">
      <alignment horizontal="centerContinuous"/>
      <protection/>
    </xf>
    <xf numFmtId="0" fontId="6" fillId="0" borderId="1" xfId="27" applyFont="1" applyBorder="1" applyAlignment="1">
      <alignment horizontal="centerContinuous"/>
      <protection/>
    </xf>
    <xf numFmtId="0" fontId="10" fillId="0" borderId="1" xfId="27" applyFont="1" applyBorder="1" applyAlignment="1">
      <alignment horizontal="right"/>
      <protection/>
    </xf>
    <xf numFmtId="0" fontId="10" fillId="0" borderId="1" xfId="27" applyFont="1" applyBorder="1" applyAlignment="1">
      <alignment horizontal="centerContinuous"/>
      <protection/>
    </xf>
    <xf numFmtId="0" fontId="6" fillId="0" borderId="0" xfId="27" applyNumberFormat="1" applyFont="1">
      <alignment/>
      <protection/>
    </xf>
    <xf numFmtId="1" fontId="6" fillId="0" borderId="1" xfId="27" applyNumberFormat="1" applyFont="1" applyBorder="1">
      <alignment/>
      <protection/>
    </xf>
    <xf numFmtId="0" fontId="12" fillId="0" borderId="0" xfId="27" applyFont="1" applyAlignment="1">
      <alignment horizontal="left"/>
      <protection/>
    </xf>
    <xf numFmtId="0" fontId="6" fillId="0" borderId="0" xfId="27" applyFont="1" applyBorder="1">
      <alignment/>
      <protection/>
    </xf>
    <xf numFmtId="1" fontId="6" fillId="0" borderId="0" xfId="27" applyNumberFormat="1" applyFont="1" applyBorder="1">
      <alignment/>
      <protection/>
    </xf>
    <xf numFmtId="3" fontId="6" fillId="0" borderId="0" xfId="27" applyNumberFormat="1" applyFont="1" applyBorder="1">
      <alignment/>
      <protection/>
    </xf>
    <xf numFmtId="3" fontId="9" fillId="0" borderId="0" xfId="24" applyNumberFormat="1" applyFont="1" applyAlignment="1">
      <alignment horizontal="centerContinuous"/>
      <protection/>
    </xf>
    <xf numFmtId="0" fontId="6" fillId="0" borderId="0" xfId="24" applyFont="1" applyAlignment="1">
      <alignment horizontal="centerContinuous"/>
      <protection/>
    </xf>
    <xf numFmtId="3" fontId="6" fillId="0" borderId="0" xfId="24" applyNumberFormat="1" applyFont="1" applyAlignment="1">
      <alignment horizontal="centerContinuous"/>
      <protection/>
    </xf>
    <xf numFmtId="3" fontId="6" fillId="0" borderId="0" xfId="24" applyNumberFormat="1" applyFont="1">
      <alignment/>
      <protection/>
    </xf>
    <xf numFmtId="3" fontId="6" fillId="0" borderId="2" xfId="24" applyNumberFormat="1" applyFont="1" applyBorder="1">
      <alignment/>
      <protection/>
    </xf>
    <xf numFmtId="3" fontId="10" fillId="0" borderId="0" xfId="24" applyNumberFormat="1" applyFont="1" applyAlignment="1">
      <alignment horizontal="centerContinuous"/>
      <protection/>
    </xf>
    <xf numFmtId="3" fontId="10" fillId="0" borderId="0" xfId="24" applyNumberFormat="1" applyFont="1">
      <alignment/>
      <protection/>
    </xf>
    <xf numFmtId="3" fontId="10" fillId="0" borderId="0" xfId="24" applyNumberFormat="1" applyFont="1" applyAlignment="1">
      <alignment horizontal="right"/>
      <protection/>
    </xf>
    <xf numFmtId="3" fontId="6" fillId="0" borderId="1" xfId="24" applyNumberFormat="1" applyFont="1" applyBorder="1">
      <alignment/>
      <protection/>
    </xf>
    <xf numFmtId="0" fontId="6" fillId="0" borderId="0" xfId="24" applyFont="1">
      <alignment/>
      <protection/>
    </xf>
    <xf numFmtId="3" fontId="6" fillId="0" borderId="0" xfId="24" applyNumberFormat="1" applyFont="1" applyAlignment="1" quotePrefix="1">
      <alignment horizontal="left"/>
      <protection/>
    </xf>
    <xf numFmtId="0" fontId="10" fillId="0" borderId="0" xfId="24" applyFont="1">
      <alignment/>
      <protection/>
    </xf>
    <xf numFmtId="0" fontId="9" fillId="0" borderId="0" xfId="25" applyFont="1" applyAlignment="1">
      <alignment horizontal="centerContinuous"/>
      <protection/>
    </xf>
    <xf numFmtId="0" fontId="6" fillId="0" borderId="0" xfId="25" applyFont="1" applyAlignment="1">
      <alignment horizontal="centerContinuous"/>
      <protection/>
    </xf>
    <xf numFmtId="1" fontId="6" fillId="0" borderId="0" xfId="25" applyNumberFormat="1" applyFont="1" applyAlignment="1">
      <alignment horizontal="centerContinuous"/>
      <protection/>
    </xf>
    <xf numFmtId="0" fontId="6" fillId="0" borderId="0" xfId="25" applyFont="1" applyAlignment="1">
      <alignment/>
      <protection/>
    </xf>
    <xf numFmtId="0" fontId="6" fillId="0" borderId="0" xfId="25" applyFont="1">
      <alignment/>
      <protection/>
    </xf>
    <xf numFmtId="0" fontId="9" fillId="0" borderId="1" xfId="25" applyFont="1" applyBorder="1" applyAlignment="1">
      <alignment horizontal="centerContinuous"/>
      <protection/>
    </xf>
    <xf numFmtId="0" fontId="6" fillId="0" borderId="1" xfId="25" applyFont="1" applyBorder="1" applyAlignment="1">
      <alignment horizontal="centerContinuous"/>
      <protection/>
    </xf>
    <xf numFmtId="1" fontId="6" fillId="0" borderId="1" xfId="25" applyNumberFormat="1" applyFont="1" applyBorder="1" applyAlignment="1">
      <alignment horizontal="centerContinuous"/>
      <protection/>
    </xf>
    <xf numFmtId="1" fontId="10" fillId="0" borderId="0" xfId="25" applyNumberFormat="1" applyFont="1" applyAlignment="1">
      <alignment horizontal="centerContinuous"/>
      <protection/>
    </xf>
    <xf numFmtId="1" fontId="10" fillId="0" borderId="0" xfId="25" applyNumberFormat="1" applyFont="1" applyAlignment="1">
      <alignment horizontal="center"/>
      <protection/>
    </xf>
    <xf numFmtId="0" fontId="6" fillId="0" borderId="0" xfId="25" applyFont="1" applyAlignment="1">
      <alignment horizontal="center"/>
      <protection/>
    </xf>
    <xf numFmtId="0" fontId="13" fillId="0" borderId="0" xfId="25" applyFont="1" applyAlignment="1">
      <alignment horizontal="centerContinuous"/>
      <protection/>
    </xf>
    <xf numFmtId="0" fontId="10" fillId="0" borderId="0" xfId="25" applyFont="1" applyAlignment="1">
      <alignment/>
      <protection/>
    </xf>
    <xf numFmtId="1" fontId="10" fillId="0" borderId="0" xfId="25" applyNumberFormat="1" applyFont="1" applyAlignment="1">
      <alignment horizontal="right"/>
      <protection/>
    </xf>
    <xf numFmtId="0" fontId="10" fillId="0" borderId="0" xfId="25" applyFont="1" applyAlignment="1">
      <alignment horizontal="center"/>
      <protection/>
    </xf>
    <xf numFmtId="0" fontId="10" fillId="0" borderId="0" xfId="25" applyFont="1">
      <alignment/>
      <protection/>
    </xf>
    <xf numFmtId="0" fontId="13" fillId="0" borderId="1" xfId="25" applyFont="1" applyBorder="1" applyAlignment="1">
      <alignment horizontal="centerContinuous"/>
      <protection/>
    </xf>
    <xf numFmtId="0" fontId="10" fillId="0" borderId="1" xfId="25" applyFont="1" applyBorder="1" applyAlignment="1">
      <alignment/>
      <protection/>
    </xf>
    <xf numFmtId="1" fontId="10" fillId="0" borderId="1" xfId="25" applyNumberFormat="1" applyFont="1" applyBorder="1" applyAlignment="1">
      <alignment horizontal="centerContinuous"/>
      <protection/>
    </xf>
    <xf numFmtId="0" fontId="10" fillId="0" borderId="1" xfId="25" applyFont="1" applyBorder="1" applyAlignment="1">
      <alignment horizontal="centerContinuous"/>
      <protection/>
    </xf>
    <xf numFmtId="1" fontId="10" fillId="0" borderId="0" xfId="25" applyNumberFormat="1" applyFont="1">
      <alignment/>
      <protection/>
    </xf>
    <xf numFmtId="3" fontId="6" fillId="0" borderId="0" xfId="25" applyNumberFormat="1" applyFont="1">
      <alignment/>
      <protection/>
    </xf>
    <xf numFmtId="1" fontId="6" fillId="0" borderId="0" xfId="25" applyNumberFormat="1" applyFont="1">
      <alignment/>
      <protection/>
    </xf>
    <xf numFmtId="0" fontId="6" fillId="0" borderId="1" xfId="25" applyFont="1" applyBorder="1">
      <alignment/>
      <protection/>
    </xf>
    <xf numFmtId="1" fontId="6" fillId="0" borderId="1" xfId="25" applyNumberFormat="1" applyFont="1" applyBorder="1">
      <alignment/>
      <protection/>
    </xf>
    <xf numFmtId="0" fontId="6" fillId="0" borderId="0" xfId="25" applyFont="1" applyBorder="1">
      <alignment/>
      <protection/>
    </xf>
    <xf numFmtId="1" fontId="6" fillId="0" borderId="0" xfId="25" applyNumberFormat="1" applyFont="1" applyBorder="1">
      <alignment/>
      <protection/>
    </xf>
    <xf numFmtId="3" fontId="6" fillId="0" borderId="0" xfId="25" applyNumberFormat="1" applyFont="1" applyBorder="1">
      <alignment/>
      <protection/>
    </xf>
    <xf numFmtId="1" fontId="6" fillId="0" borderId="0" xfId="24" applyNumberFormat="1" applyFont="1">
      <alignment/>
      <protection/>
    </xf>
    <xf numFmtId="0" fontId="10" fillId="0" borderId="0" xfId="27" applyFont="1" applyBorder="1" applyAlignment="1">
      <alignment horizontal="centerContinuous"/>
      <protection/>
    </xf>
    <xf numFmtId="0" fontId="6" fillId="0" borderId="0" xfId="27" applyFont="1" applyBorder="1" applyAlignment="1">
      <alignment horizontal="centerContinuous"/>
      <protection/>
    </xf>
    <xf numFmtId="0" fontId="10" fillId="0" borderId="0" xfId="27" applyFont="1" applyBorder="1" applyAlignment="1" quotePrefix="1">
      <alignment horizontal="right"/>
      <protection/>
    </xf>
    <xf numFmtId="0" fontId="10" fillId="0" borderId="0" xfId="27" applyFont="1" applyBorder="1" applyAlignment="1">
      <alignment horizontal="right"/>
      <protection/>
    </xf>
    <xf numFmtId="0" fontId="10" fillId="0" borderId="1" xfId="27" applyFont="1" applyBorder="1" applyAlignment="1" quotePrefix="1">
      <alignment horizontal="right"/>
      <protection/>
    </xf>
    <xf numFmtId="3" fontId="9" fillId="0" borderId="0" xfId="27" applyNumberFormat="1" applyFont="1" applyBorder="1">
      <alignment/>
      <protection/>
    </xf>
    <xf numFmtId="3" fontId="9" fillId="0" borderId="0" xfId="27" applyNumberFormat="1" applyFont="1">
      <alignment/>
      <protection/>
    </xf>
    <xf numFmtId="0" fontId="11" fillId="0" borderId="0" xfId="27" applyFont="1">
      <alignment/>
      <protection/>
    </xf>
    <xf numFmtId="0" fontId="6" fillId="0" borderId="0" xfId="27" applyFont="1" applyBorder="1" applyAlignment="1" quotePrefix="1">
      <alignment horizontal="left"/>
      <protection/>
    </xf>
    <xf numFmtId="0" fontId="9" fillId="0" borderId="0" xfId="27" applyFont="1" applyBorder="1">
      <alignment/>
      <protection/>
    </xf>
    <xf numFmtId="0" fontId="12" fillId="0" borderId="0" xfId="27" applyFont="1" applyBorder="1">
      <alignment/>
      <protection/>
    </xf>
    <xf numFmtId="49" fontId="6" fillId="0" borderId="0" xfId="24" applyNumberFormat="1" applyFont="1">
      <alignment/>
      <protection/>
    </xf>
    <xf numFmtId="3" fontId="6" fillId="0" borderId="1" xfId="25" applyNumberFormat="1" applyFont="1" applyBorder="1">
      <alignment/>
      <protection/>
    </xf>
    <xf numFmtId="3" fontId="6" fillId="0" borderId="0" xfId="24" applyNumberFormat="1" applyFont="1" applyAlignment="1">
      <alignment/>
      <protection/>
    </xf>
    <xf numFmtId="1" fontId="6" fillId="0" borderId="1" xfId="24" applyNumberFormat="1" applyFont="1" applyBorder="1">
      <alignment/>
      <protection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/>
    </xf>
    <xf numFmtId="3" fontId="6" fillId="0" borderId="0" xfId="27" applyNumberFormat="1" applyFont="1" applyAlignment="1">
      <alignment/>
      <protection/>
    </xf>
    <xf numFmtId="0" fontId="6" fillId="0" borderId="0" xfId="0" applyNumberFormat="1" applyFont="1" applyAlignment="1" quotePrefix="1">
      <alignment/>
    </xf>
    <xf numFmtId="1" fontId="9" fillId="0" borderId="0" xfId="27" applyNumberFormat="1" applyFont="1" applyBorder="1">
      <alignment/>
      <protection/>
    </xf>
    <xf numFmtId="0" fontId="9" fillId="0" borderId="0" xfId="27" applyFont="1" applyBorder="1" applyAlignment="1">
      <alignment horizontal="centerContinuous"/>
      <protection/>
    </xf>
    <xf numFmtId="3" fontId="9" fillId="0" borderId="0" xfId="27" applyNumberFormat="1" applyFont="1" applyBorder="1" applyAlignment="1">
      <alignment horizontal="centerContinuous"/>
      <protection/>
    </xf>
    <xf numFmtId="0" fontId="10" fillId="0" borderId="0" xfId="27" applyFont="1" applyBorder="1">
      <alignment/>
      <protection/>
    </xf>
    <xf numFmtId="0" fontId="10" fillId="0" borderId="0" xfId="27" applyFont="1" applyBorder="1" applyAlignment="1">
      <alignment horizontal="center"/>
      <protection/>
    </xf>
    <xf numFmtId="0" fontId="6" fillId="0" borderId="0" xfId="27" applyFont="1" applyBorder="1" applyAlignment="1">
      <alignment horizontal="left"/>
      <protection/>
    </xf>
    <xf numFmtId="0" fontId="6" fillId="0" borderId="0" xfId="27" applyFont="1" applyBorder="1" applyAlignment="1">
      <alignment horizontal="center"/>
      <protection/>
    </xf>
    <xf numFmtId="0" fontId="6" fillId="0" borderId="0" xfId="27" applyFont="1" applyBorder="1" applyAlignment="1" applyProtection="1">
      <alignment horizontal="left"/>
      <protection/>
    </xf>
    <xf numFmtId="3" fontId="14" fillId="0" borderId="0" xfId="23" applyNumberFormat="1" applyFont="1" applyFill="1" applyBorder="1" applyAlignment="1">
      <alignment horizontal="right" wrapText="1"/>
      <protection/>
    </xf>
    <xf numFmtId="3" fontId="14" fillId="0" borderId="0" xfId="23" applyNumberFormat="1" applyFont="1" applyFill="1" applyBorder="1" applyAlignment="1">
      <alignment horizontal="left" wrapText="1"/>
      <protection/>
    </xf>
    <xf numFmtId="1" fontId="6" fillId="0" borderId="0" xfId="27" applyNumberFormat="1" applyFont="1" applyBorder="1" applyProtection="1">
      <alignment/>
      <protection/>
    </xf>
    <xf numFmtId="3" fontId="6" fillId="0" borderId="0" xfId="27" applyNumberFormat="1" applyFont="1" applyBorder="1" applyProtection="1">
      <alignment/>
      <protection/>
    </xf>
    <xf numFmtId="0" fontId="6" fillId="0" borderId="0" xfId="0" applyNumberFormat="1" applyFont="1" applyBorder="1" applyAlignment="1" quotePrefix="1">
      <alignment/>
    </xf>
    <xf numFmtId="0" fontId="6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 horizontal="right"/>
    </xf>
    <xf numFmtId="3" fontId="6" fillId="0" borderId="0" xfId="0" applyNumberFormat="1" applyFont="1" applyBorder="1" applyAlignment="1" quotePrefix="1">
      <alignment/>
    </xf>
    <xf numFmtId="49" fontId="6" fillId="0" borderId="0" xfId="27" applyNumberFormat="1" applyFont="1" applyBorder="1">
      <alignment/>
      <protection/>
    </xf>
    <xf numFmtId="1" fontId="9" fillId="0" borderId="0" xfId="27" applyNumberFormat="1" applyFont="1" applyBorder="1" applyProtection="1">
      <alignment/>
      <protection/>
    </xf>
    <xf numFmtId="1" fontId="6" fillId="0" borderId="0" xfId="27" applyNumberFormat="1" applyFont="1" applyBorder="1" applyAlignment="1" applyProtection="1" quotePrefix="1">
      <alignment horizontal="left"/>
      <protection/>
    </xf>
    <xf numFmtId="1" fontId="12" fillId="0" borderId="0" xfId="27" applyNumberFormat="1" applyFont="1" applyBorder="1" applyAlignment="1" applyProtection="1">
      <alignment horizontal="left"/>
      <protection/>
    </xf>
    <xf numFmtId="1" fontId="10" fillId="0" borderId="0" xfId="27" applyNumberFormat="1" applyFont="1" applyBorder="1" applyAlignment="1" applyProtection="1" quotePrefix="1">
      <alignment horizontal="left"/>
      <protection/>
    </xf>
    <xf numFmtId="1" fontId="10" fillId="0" borderId="0" xfId="27" applyNumberFormat="1" applyFont="1" applyBorder="1" applyProtection="1">
      <alignment/>
      <protection/>
    </xf>
    <xf numFmtId="1" fontId="12" fillId="0" borderId="0" xfId="27" applyNumberFormat="1" applyFont="1" applyBorder="1" applyProtection="1">
      <alignment/>
      <protection/>
    </xf>
    <xf numFmtId="3" fontId="14" fillId="0" borderId="0" xfId="23" applyNumberFormat="1" applyFont="1" applyFill="1" applyBorder="1" applyAlignment="1" quotePrefix="1">
      <alignment horizontal="right" wrapText="1"/>
      <protection/>
    </xf>
    <xf numFmtId="0" fontId="6" fillId="0" borderId="0" xfId="0" applyFont="1" applyBorder="1" applyAlignment="1">
      <alignment/>
    </xf>
    <xf numFmtId="3" fontId="6" fillId="0" borderId="0" xfId="0" applyNumberFormat="1" applyFont="1" applyBorder="1" applyAlignment="1">
      <alignment/>
    </xf>
    <xf numFmtId="0" fontId="14" fillId="0" borderId="0" xfId="23" applyFont="1" applyFill="1" applyBorder="1" applyAlignment="1">
      <alignment horizontal="left" wrapText="1"/>
      <protection/>
    </xf>
    <xf numFmtId="1" fontId="10" fillId="0" borderId="0" xfId="27" applyNumberFormat="1" applyFont="1" applyBorder="1" applyAlignment="1" applyProtection="1">
      <alignment horizontal="left"/>
      <protection/>
    </xf>
    <xf numFmtId="3" fontId="9" fillId="0" borderId="0" xfId="27" applyNumberFormat="1" applyFont="1" applyBorder="1" applyProtection="1">
      <alignment/>
      <protection/>
    </xf>
    <xf numFmtId="1" fontId="6" fillId="0" borderId="0" xfId="27" applyNumberFormat="1" applyFont="1" applyBorder="1" applyAlignment="1" applyProtection="1">
      <alignment horizontal="left"/>
      <protection/>
    </xf>
    <xf numFmtId="0" fontId="6" fillId="0" borderId="0" xfId="27" applyFont="1" applyBorder="1" applyAlignment="1">
      <alignment horizontal="right"/>
      <protection/>
    </xf>
    <xf numFmtId="1" fontId="6" fillId="0" borderId="1" xfId="27" applyNumberFormat="1" applyFont="1" applyBorder="1" applyProtection="1">
      <alignment/>
      <protection/>
    </xf>
    <xf numFmtId="3" fontId="6" fillId="0" borderId="1" xfId="27" applyNumberFormat="1" applyFont="1" applyBorder="1" applyProtection="1">
      <alignment/>
      <protection/>
    </xf>
    <xf numFmtId="0" fontId="14" fillId="0" borderId="0" xfId="23" applyFont="1" applyFill="1" applyBorder="1" applyAlignment="1">
      <alignment horizontal="right" wrapText="1"/>
      <protection/>
    </xf>
    <xf numFmtId="0" fontId="6" fillId="0" borderId="0" xfId="25" applyFont="1" applyBorder="1" applyAlignment="1">
      <alignment horizontal="centerContinuous"/>
      <protection/>
    </xf>
    <xf numFmtId="0" fontId="10" fillId="0" borderId="0" xfId="25" applyFont="1" applyBorder="1" applyAlignment="1">
      <alignment horizontal="centerContinuous"/>
      <protection/>
    </xf>
    <xf numFmtId="0" fontId="9" fillId="0" borderId="0" xfId="27" applyFont="1" applyBorder="1" applyAlignment="1">
      <alignment/>
      <protection/>
    </xf>
    <xf numFmtId="0" fontId="10" fillId="0" borderId="0" xfId="27" applyFont="1" applyBorder="1" applyAlignment="1">
      <alignment/>
      <protection/>
    </xf>
    <xf numFmtId="1" fontId="6" fillId="0" borderId="0" xfId="27" applyNumberFormat="1" applyFont="1" applyBorder="1" applyAlignment="1" quotePrefix="1">
      <alignment horizontal="left"/>
      <protection/>
    </xf>
    <xf numFmtId="3" fontId="6" fillId="0" borderId="0" xfId="27" applyNumberFormat="1" applyFont="1" applyFill="1" applyBorder="1">
      <alignment/>
      <protection/>
    </xf>
    <xf numFmtId="0" fontId="14" fillId="0" borderId="0" xfId="23" applyFont="1" applyFill="1" applyBorder="1" applyAlignment="1">
      <alignment horizontal="right" wrapText="1"/>
      <protection/>
    </xf>
    <xf numFmtId="3" fontId="14" fillId="0" borderId="0" xfId="23" applyNumberFormat="1" applyFont="1" applyFill="1" applyBorder="1" applyAlignment="1">
      <alignment horizontal="right" wrapText="1"/>
      <protection/>
    </xf>
    <xf numFmtId="0" fontId="6" fillId="0" borderId="0" xfId="0" applyNumberFormat="1" applyFont="1" applyFill="1" applyBorder="1" applyAlignment="1" quotePrefix="1">
      <alignment/>
    </xf>
    <xf numFmtId="3" fontId="6" fillId="0" borderId="0" xfId="27" applyNumberFormat="1" applyFont="1" applyFill="1">
      <alignment/>
      <protection/>
    </xf>
    <xf numFmtId="0" fontId="6" fillId="0" borderId="0" xfId="27" applyFont="1" applyFill="1">
      <alignment/>
      <protection/>
    </xf>
    <xf numFmtId="1" fontId="6" fillId="0" borderId="0" xfId="27" applyNumberFormat="1" applyFont="1" applyFill="1" applyBorder="1">
      <alignment/>
      <protection/>
    </xf>
    <xf numFmtId="49" fontId="6" fillId="0" borderId="0" xfId="27" applyNumberFormat="1" applyFont="1" applyFill="1">
      <alignment/>
      <protection/>
    </xf>
    <xf numFmtId="3" fontId="6" fillId="0" borderId="1" xfId="27" applyNumberFormat="1" applyFont="1" applyFill="1" applyBorder="1">
      <alignment/>
      <protection/>
    </xf>
    <xf numFmtId="0" fontId="6" fillId="0" borderId="1" xfId="27" applyFont="1" applyFill="1" applyBorder="1">
      <alignment/>
      <protection/>
    </xf>
    <xf numFmtId="0" fontId="0" fillId="0" borderId="0" xfId="0" applyNumberFormat="1" applyFill="1" applyAlignment="1" quotePrefix="1">
      <alignment/>
    </xf>
    <xf numFmtId="3" fontId="6" fillId="0" borderId="0" xfId="0" applyNumberFormat="1" applyFont="1" applyFill="1" applyBorder="1" applyAlignment="1" quotePrefix="1">
      <alignment/>
    </xf>
    <xf numFmtId="0" fontId="9" fillId="0" borderId="0" xfId="0" applyNumberFormat="1" applyFont="1" applyFill="1" applyAlignment="1" quotePrefix="1">
      <alignment/>
    </xf>
    <xf numFmtId="3" fontId="9" fillId="0" borderId="0" xfId="27" applyNumberFormat="1" applyFont="1" applyFill="1">
      <alignment/>
      <protection/>
    </xf>
    <xf numFmtId="0" fontId="14" fillId="0" borderId="0" xfId="23" applyFont="1" applyFill="1" applyBorder="1" applyAlignment="1">
      <alignment horizontal="right" wrapText="1"/>
      <protection/>
    </xf>
    <xf numFmtId="0" fontId="14" fillId="0" borderId="0" xfId="23" applyFont="1" applyFill="1" applyBorder="1" applyAlignment="1">
      <alignment horizontal="right" wrapText="1"/>
      <protection/>
    </xf>
    <xf numFmtId="3" fontId="14" fillId="0" borderId="0" xfId="23" applyNumberFormat="1" applyFont="1" applyFill="1" applyBorder="1" applyAlignment="1">
      <alignment horizontal="right" wrapText="1"/>
      <protection/>
    </xf>
    <xf numFmtId="3" fontId="6" fillId="0" borderId="0" xfId="27" applyNumberFormat="1" applyFont="1" applyBorder="1" applyAlignment="1">
      <alignment horizontal="left"/>
      <protection/>
    </xf>
    <xf numFmtId="3" fontId="6" fillId="0" borderId="0" xfId="26" applyNumberFormat="1" applyFont="1">
      <alignment/>
      <protection/>
    </xf>
    <xf numFmtId="3" fontId="9" fillId="0" borderId="0" xfId="26" applyNumberFormat="1" applyFont="1" applyAlignment="1">
      <alignment horizontal="centerContinuous"/>
      <protection/>
    </xf>
    <xf numFmtId="3" fontId="6" fillId="0" borderId="0" xfId="26" applyNumberFormat="1" applyFont="1" applyAlignment="1">
      <alignment horizontal="centerContinuous"/>
      <protection/>
    </xf>
    <xf numFmtId="3" fontId="6" fillId="0" borderId="0" xfId="26" applyNumberFormat="1" applyFont="1" applyAlignment="1">
      <alignment/>
      <protection/>
    </xf>
    <xf numFmtId="3" fontId="9" fillId="0" borderId="2" xfId="26" applyNumberFormat="1" applyFont="1" applyBorder="1">
      <alignment/>
      <protection/>
    </xf>
    <xf numFmtId="3" fontId="6" fillId="0" borderId="2" xfId="26" applyNumberFormat="1" applyFont="1" applyBorder="1">
      <alignment/>
      <protection/>
    </xf>
    <xf numFmtId="3" fontId="10" fillId="0" borderId="0" xfId="26" applyNumberFormat="1" applyFont="1" applyAlignment="1">
      <alignment horizontal="centerContinuous"/>
      <protection/>
    </xf>
    <xf numFmtId="3" fontId="10" fillId="0" borderId="0" xfId="26" applyNumberFormat="1" applyFont="1" applyAlignment="1">
      <alignment horizontal="left"/>
      <protection/>
    </xf>
    <xf numFmtId="3" fontId="10" fillId="0" borderId="0" xfId="26" applyNumberFormat="1" applyFont="1">
      <alignment/>
      <protection/>
    </xf>
    <xf numFmtId="3" fontId="10" fillId="0" borderId="0" xfId="26" applyNumberFormat="1" applyFont="1" applyAlignment="1">
      <alignment horizontal="right"/>
      <protection/>
    </xf>
    <xf numFmtId="3" fontId="6" fillId="0" borderId="0" xfId="26" applyNumberFormat="1" applyFont="1" applyAlignment="1">
      <alignment horizontal="left"/>
      <protection/>
    </xf>
    <xf numFmtId="3" fontId="6" fillId="0" borderId="1" xfId="26" applyNumberFormat="1" applyFont="1" applyBorder="1">
      <alignment/>
      <protection/>
    </xf>
    <xf numFmtId="3" fontId="9" fillId="0" borderId="0" xfId="26" applyNumberFormat="1" applyFont="1">
      <alignment/>
      <protection/>
    </xf>
    <xf numFmtId="3" fontId="9" fillId="0" borderId="0" xfId="26" applyNumberFormat="1" applyFont="1" applyFill="1">
      <alignment/>
      <protection/>
    </xf>
    <xf numFmtId="3" fontId="6" fillId="0" borderId="0" xfId="26" applyNumberFormat="1" applyFont="1" applyFill="1">
      <alignment/>
      <protection/>
    </xf>
    <xf numFmtId="0" fontId="6" fillId="0" borderId="0" xfId="22" applyNumberFormat="1" applyFont="1" quotePrefix="1">
      <alignment/>
      <protection/>
    </xf>
    <xf numFmtId="0" fontId="14" fillId="0" borderId="0" xfId="29" applyFont="1" applyFill="1" applyAlignment="1">
      <alignment horizontal="right"/>
      <protection/>
    </xf>
    <xf numFmtId="1" fontId="6" fillId="0" borderId="0" xfId="26" applyNumberFormat="1" applyFont="1">
      <alignment/>
      <protection/>
    </xf>
    <xf numFmtId="1" fontId="9" fillId="0" borderId="0" xfId="26" applyNumberFormat="1" applyFont="1">
      <alignment/>
      <protection/>
    </xf>
    <xf numFmtId="3" fontId="9" fillId="0" borderId="0" xfId="22" applyNumberFormat="1" applyFont="1" quotePrefix="1">
      <alignment/>
      <protection/>
    </xf>
    <xf numFmtId="0" fontId="9" fillId="0" borderId="0" xfId="22" applyNumberFormat="1" applyFont="1" quotePrefix="1">
      <alignment/>
      <protection/>
    </xf>
    <xf numFmtId="0" fontId="6" fillId="0" borderId="0" xfId="22" applyNumberFormat="1" applyFont="1">
      <alignment/>
      <protection/>
    </xf>
    <xf numFmtId="3" fontId="6" fillId="0" borderId="0" xfId="22" applyNumberFormat="1" applyFont="1" quotePrefix="1">
      <alignment/>
      <protection/>
    </xf>
    <xf numFmtId="3" fontId="9" fillId="0" borderId="0" xfId="0" applyNumberFormat="1" applyFont="1" applyAlignment="1">
      <alignment/>
    </xf>
    <xf numFmtId="0" fontId="17" fillId="0" borderId="0" xfId="22" applyNumberFormat="1" applyFont="1" quotePrefix="1">
      <alignment/>
      <protection/>
    </xf>
    <xf numFmtId="3" fontId="17" fillId="0" borderId="0" xfId="26" applyNumberFormat="1" applyFont="1">
      <alignment/>
      <protection/>
    </xf>
    <xf numFmtId="3" fontId="6" fillId="0" borderId="0" xfId="26" applyNumberFormat="1" applyFont="1" applyAlignment="1" quotePrefix="1">
      <alignment horizontal="left"/>
      <protection/>
    </xf>
    <xf numFmtId="3" fontId="14" fillId="0" borderId="0" xfId="29" applyNumberFormat="1" applyFont="1" applyFill="1" applyAlignment="1">
      <alignment horizontal="right"/>
      <protection/>
    </xf>
    <xf numFmtId="0" fontId="9" fillId="0" borderId="0" xfId="22" applyNumberFormat="1" applyFont="1" applyFill="1" quotePrefix="1">
      <alignment/>
      <protection/>
    </xf>
    <xf numFmtId="0" fontId="9" fillId="0" borderId="0" xfId="22" applyNumberFormat="1" applyFont="1" applyFill="1">
      <alignment/>
      <protection/>
    </xf>
    <xf numFmtId="3" fontId="9" fillId="0" borderId="0" xfId="22" applyNumberFormat="1" applyFont="1" applyFill="1" quotePrefix="1">
      <alignment/>
      <protection/>
    </xf>
    <xf numFmtId="0" fontId="6" fillId="0" borderId="0" xfId="22" applyNumberFormat="1" applyFont="1" applyFill="1" quotePrefix="1">
      <alignment/>
      <protection/>
    </xf>
    <xf numFmtId="0" fontId="14" fillId="0" borderId="0" xfId="29" applyFont="1" applyFill="1" applyAlignment="1">
      <alignment horizontal="right"/>
      <protection/>
    </xf>
    <xf numFmtId="0" fontId="9" fillId="0" borderId="0" xfId="22" applyNumberFormat="1" applyFont="1">
      <alignment/>
      <protection/>
    </xf>
    <xf numFmtId="3" fontId="6" fillId="0" borderId="0" xfId="26" applyNumberFormat="1" applyFont="1" applyBorder="1">
      <alignment/>
      <protection/>
    </xf>
    <xf numFmtId="0" fontId="6" fillId="0" borderId="0" xfId="26" applyFont="1">
      <alignment/>
      <protection/>
    </xf>
    <xf numFmtId="0" fontId="9" fillId="0" borderId="0" xfId="27" applyFont="1" applyAlignment="1">
      <alignment horizontal="center"/>
      <protection/>
    </xf>
    <xf numFmtId="3" fontId="9" fillId="0" borderId="0" xfId="26" applyNumberFormat="1" applyFont="1" applyAlignment="1">
      <alignment horizontal="center"/>
      <protection/>
    </xf>
    <xf numFmtId="0" fontId="9" fillId="0" borderId="0" xfId="25" applyFont="1" applyAlignment="1">
      <alignment horizontal="center"/>
      <protection/>
    </xf>
    <xf numFmtId="3" fontId="9" fillId="0" borderId="0" xfId="24" applyNumberFormat="1" applyFont="1" applyAlignment="1">
      <alignment horizontal="center"/>
      <protection/>
    </xf>
    <xf numFmtId="1" fontId="6" fillId="0" borderId="0" xfId="21" applyNumberFormat="1">
      <alignment/>
      <protection/>
    </xf>
    <xf numFmtId="3" fontId="6" fillId="0" borderId="0" xfId="0" applyNumberFormat="1" applyFont="1" applyAlignment="1">
      <alignment/>
    </xf>
    <xf numFmtId="3" fontId="6" fillId="0" borderId="0" xfId="28" applyNumberFormat="1" applyFont="1">
      <alignment/>
      <protection/>
    </xf>
    <xf numFmtId="1" fontId="6" fillId="0" borderId="0" xfId="28" applyNumberFormat="1" applyFont="1">
      <alignment/>
      <protection/>
    </xf>
    <xf numFmtId="3" fontId="6" fillId="0" borderId="0" xfId="21" applyNumberFormat="1">
      <alignment/>
      <protection/>
    </xf>
    <xf numFmtId="1" fontId="12" fillId="0" borderId="0" xfId="27" applyNumberFormat="1" applyFont="1" applyAlignment="1" applyProtection="1">
      <alignment horizontal="left"/>
      <protection/>
    </xf>
    <xf numFmtId="3" fontId="6" fillId="0" borderId="0" xfId="26" applyNumberFormat="1" applyFont="1" applyBorder="1" applyAlignment="1" quotePrefix="1">
      <alignment horizontal="left"/>
      <protection/>
    </xf>
    <xf numFmtId="3" fontId="6" fillId="0" borderId="0" xfId="26" applyNumberFormat="1" applyFont="1" applyAlignment="1" quotePrefix="1">
      <alignment/>
      <protection/>
    </xf>
  </cellXfs>
  <cellStyles count="17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esp2" xfId="21"/>
    <cellStyle name="Normal_Maestria Doctorado por Programa" xfId="22"/>
    <cellStyle name="Normal_original" xfId="23"/>
    <cellStyle name="Normal_pe_bach" xfId="24"/>
    <cellStyle name="Normal_peba_aj" xfId="25"/>
    <cellStyle name="Normal_POBESC_3" xfId="26"/>
    <cellStyle name="Normal_poblac99" xfId="27"/>
    <cellStyle name="Normal_posgra98" xfId="28"/>
    <cellStyle name="Normal_Programas Maestria y Doctorado" xfId="29"/>
    <cellStyle name="Percent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/>
              <a:t>Población escolar por nivel 2001-2002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4"/>
          <c:y val="0.3155"/>
          <c:w val="0.573"/>
          <c:h val="0.459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Técnico
0.8%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'resumen (2)'!$O$10:$O$13</c:f>
              <c:strCache/>
            </c:strRef>
          </c:cat>
          <c:val>
            <c:numRef>
              <c:f>'resumen (2)'!$P$10:$P$13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ESCUELA NACIONAL PREPARATORIA</a:t>
            </a:r>
          </a:p>
        </c:rich>
      </c:tx>
      <c:layout>
        <c:manualLayout>
          <c:xMode val="factor"/>
          <c:yMode val="factor"/>
          <c:x val="0.05175"/>
          <c:y val="0.0135"/>
        </c:manualLayout>
      </c:layout>
      <c:spPr>
        <a:noFill/>
        <a:ln>
          <a:noFill/>
        </a:ln>
      </c:spPr>
    </c:title>
    <c:view3D>
      <c:rotX val="15"/>
      <c:rotY val="20"/>
      <c:depthPercent val="200"/>
      <c:rAngAx val="1"/>
    </c:view3D>
    <c:plotArea>
      <c:layout>
        <c:manualLayout>
          <c:xMode val="edge"/>
          <c:yMode val="edge"/>
          <c:x val="0"/>
          <c:y val="0.1425"/>
          <c:w val="0.941"/>
          <c:h val="0.85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bach!$N$11:$N$19</c:f>
              <c:strCache/>
            </c:strRef>
          </c:cat>
          <c:val>
            <c:numRef>
              <c:f>bach!$O$11:$O$19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hape val="box"/>
        </c:ser>
        <c:gapDepth val="0"/>
        <c:shape val="box"/>
        <c:axId val="31749770"/>
        <c:axId val="17312475"/>
      </c:bar3DChart>
      <c:catAx>
        <c:axId val="317497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17312475"/>
        <c:crosses val="autoZero"/>
        <c:auto val="0"/>
        <c:lblOffset val="100"/>
        <c:noMultiLvlLbl val="0"/>
      </c:catAx>
      <c:valAx>
        <c:axId val="17312475"/>
        <c:scaling>
          <c:orientation val="minMax"/>
          <c:max val="12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749770"/>
        <c:crossesAt val="1"/>
        <c:crossBetween val="between"/>
        <c:dispUnits/>
        <c:majorUnit val="2000"/>
      </c:valAx>
      <c:spPr>
        <a:noFill/>
        <a:ln>
          <a:noFill/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COLEGIO DE CIENCIAS Y HUMANIDADES</a:t>
            </a:r>
          </a:p>
        </c:rich>
      </c:tx>
      <c:layout>
        <c:manualLayout>
          <c:xMode val="factor"/>
          <c:yMode val="factor"/>
          <c:x val="0.069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200"/>
      <c:rAngAx val="1"/>
    </c:view3D>
    <c:plotArea>
      <c:layout>
        <c:manualLayout>
          <c:xMode val="edge"/>
          <c:yMode val="edge"/>
          <c:x val="0.00575"/>
          <c:y val="0.16975"/>
          <c:w val="0.97875"/>
          <c:h val="0.827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bach!$N$21:$N$25</c:f>
              <c:strCache/>
            </c:strRef>
          </c:cat>
          <c:val>
            <c:numRef>
              <c:f>bach!$O$21:$O$25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hape val="box"/>
        </c:ser>
        <c:gapDepth val="0"/>
        <c:shape val="box"/>
        <c:axId val="21594548"/>
        <c:axId val="60133205"/>
      </c:bar3DChart>
      <c:catAx>
        <c:axId val="215945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60133205"/>
        <c:crosses val="autoZero"/>
        <c:auto val="0"/>
        <c:lblOffset val="100"/>
        <c:noMultiLvlLbl val="0"/>
      </c:catAx>
      <c:valAx>
        <c:axId val="60133205"/>
        <c:scaling>
          <c:orientation val="minMax"/>
          <c:max val="12000"/>
          <c:min val="1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594548"/>
        <c:crossesAt val="1"/>
        <c:crossBetween val="between"/>
        <c:dispUnits/>
        <c:majorUnit val="500"/>
      </c:valAx>
      <c:spPr>
        <a:noFill/>
        <a:ln>
          <a:noFill/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85725</xdr:colOff>
      <xdr:row>33</xdr:row>
      <xdr:rowOff>0</xdr:rowOff>
    </xdr:from>
    <xdr:to>
      <xdr:col>11</xdr:col>
      <xdr:colOff>28575</xdr:colOff>
      <xdr:row>46</xdr:row>
      <xdr:rowOff>133350</xdr:rowOff>
    </xdr:to>
    <xdr:graphicFrame>
      <xdr:nvGraphicFramePr>
        <xdr:cNvPr id="1" name="Chart 1"/>
        <xdr:cNvGraphicFramePr/>
      </xdr:nvGraphicFramePr>
      <xdr:xfrm>
        <a:off x="3895725" y="5038725"/>
        <a:ext cx="3667125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142875</xdr:colOff>
      <xdr:row>29</xdr:row>
      <xdr:rowOff>66675</xdr:rowOff>
    </xdr:from>
    <xdr:to>
      <xdr:col>10</xdr:col>
      <xdr:colOff>276225</xdr:colOff>
      <xdr:row>31</xdr:row>
      <xdr:rowOff>66675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952875" y="4495800"/>
          <a:ext cx="3286125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* No incluye 10,293 alumnos que solicitaron suspender temporalmente sus estudios durante 2001 y 2002 (artículo 23 del Reglamento General de Inscripciones).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66675</xdr:colOff>
      <xdr:row>1</xdr:row>
      <xdr:rowOff>0</xdr:rowOff>
    </xdr:from>
    <xdr:to>
      <xdr:col>21</xdr:col>
      <xdr:colOff>752475</xdr:colOff>
      <xdr:row>22</xdr:row>
      <xdr:rowOff>38100</xdr:rowOff>
    </xdr:to>
    <xdr:graphicFrame>
      <xdr:nvGraphicFramePr>
        <xdr:cNvPr id="1" name="Chart 1"/>
        <xdr:cNvGraphicFramePr/>
      </xdr:nvGraphicFramePr>
      <xdr:xfrm>
        <a:off x="9020175" y="161925"/>
        <a:ext cx="5257800" cy="3267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47625</xdr:colOff>
      <xdr:row>22</xdr:row>
      <xdr:rowOff>66675</xdr:rowOff>
    </xdr:from>
    <xdr:to>
      <xdr:col>21</xdr:col>
      <xdr:colOff>9525</xdr:colOff>
      <xdr:row>37</xdr:row>
      <xdr:rowOff>57150</xdr:rowOff>
    </xdr:to>
    <xdr:graphicFrame>
      <xdr:nvGraphicFramePr>
        <xdr:cNvPr id="2" name="Chart 2"/>
        <xdr:cNvGraphicFramePr/>
      </xdr:nvGraphicFramePr>
      <xdr:xfrm>
        <a:off x="9763125" y="3457575"/>
        <a:ext cx="3771900" cy="2305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L\Acopio\1999\valida_a\posgr9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uarios\MARY\eventual\Graficas%20CA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2002\valida02\pobesc_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119B"/>
      <sheetName val="posg"/>
      <sheetName val="posg(adec)"/>
    </sheetNames>
    <sheetDataSet>
      <sheetData sheetId="0">
        <row r="1">
          <cell r="A1" t="str">
            <v>PLANTEL</v>
          </cell>
          <cell r="B1" t="str">
            <v>NOM_PLAN</v>
          </cell>
          <cell r="C1" t="str">
            <v>NIVEL</v>
          </cell>
          <cell r="D1" t="str">
            <v>PI_H</v>
          </cell>
          <cell r="E1" t="str">
            <v>PI_M</v>
          </cell>
          <cell r="F1" t="str">
            <v>PI_TOTAL</v>
          </cell>
          <cell r="H1" t="str">
            <v>RI_H</v>
          </cell>
          <cell r="I1" t="str">
            <v>RI_M</v>
          </cell>
          <cell r="J1" t="str">
            <v>RI_TOTAL</v>
          </cell>
          <cell r="L1" t="str">
            <v>POBLACION</v>
          </cell>
        </row>
        <row r="2">
          <cell r="A2" t="str">
            <v>Escuela Nacional de Artes Plásticas</v>
          </cell>
          <cell r="B2" t="str">
            <v>Artes Visuales</v>
          </cell>
          <cell r="C2" t="str">
            <v>4</v>
          </cell>
          <cell r="D2">
            <v>39</v>
          </cell>
          <cell r="E2">
            <v>29</v>
          </cell>
          <cell r="F2">
            <v>68</v>
          </cell>
          <cell r="H2">
            <v>45</v>
          </cell>
          <cell r="I2">
            <v>33</v>
          </cell>
          <cell r="J2">
            <v>78</v>
          </cell>
          <cell r="L2">
            <v>146</v>
          </cell>
        </row>
        <row r="3">
          <cell r="L3">
            <v>146</v>
          </cell>
        </row>
        <row r="4">
          <cell r="A4" t="str">
            <v>Escuela Nacional de Enfermería y Obstetricia</v>
          </cell>
          <cell r="B4" t="str">
            <v>Enfermería</v>
          </cell>
          <cell r="C4" t="str">
            <v>3</v>
          </cell>
          <cell r="D4">
            <v>1</v>
          </cell>
          <cell r="E4">
            <v>21</v>
          </cell>
          <cell r="F4">
            <v>22</v>
          </cell>
          <cell r="H4">
            <v>4</v>
          </cell>
          <cell r="I4">
            <v>14</v>
          </cell>
          <cell r="J4">
            <v>18</v>
          </cell>
          <cell r="L4">
            <v>40</v>
          </cell>
        </row>
        <row r="5">
          <cell r="L5">
            <v>40</v>
          </cell>
        </row>
        <row r="6">
          <cell r="A6" t="str">
            <v>Escuela Nacional de Estudios Profesionales Acatlán</v>
          </cell>
          <cell r="B6" t="str">
            <v>Control de Calidad</v>
          </cell>
          <cell r="C6" t="str">
            <v>3</v>
          </cell>
          <cell r="D6">
            <v>5</v>
          </cell>
          <cell r="E6">
            <v>8</v>
          </cell>
          <cell r="F6">
            <v>13</v>
          </cell>
          <cell r="H6">
            <v>1</v>
          </cell>
          <cell r="I6">
            <v>0</v>
          </cell>
          <cell r="J6">
            <v>1</v>
          </cell>
          <cell r="L6">
            <v>14</v>
          </cell>
        </row>
        <row r="7">
          <cell r="A7" t="str">
            <v>Escuela Nacional de Estudios Profesionales Acatlán</v>
          </cell>
          <cell r="B7" t="str">
            <v>Costos de la Construcción</v>
          </cell>
          <cell r="C7" t="str">
            <v>3</v>
          </cell>
          <cell r="D7">
            <v>11</v>
          </cell>
          <cell r="E7">
            <v>1</v>
          </cell>
          <cell r="F7">
            <v>12</v>
          </cell>
          <cell r="H7">
            <v>1</v>
          </cell>
          <cell r="I7">
            <v>0</v>
          </cell>
          <cell r="J7">
            <v>1</v>
          </cell>
          <cell r="L7">
            <v>13</v>
          </cell>
        </row>
        <row r="8">
          <cell r="A8" t="str">
            <v>Escuela Nacional de Estudios Profesionales Acatlán</v>
          </cell>
          <cell r="B8" t="str">
            <v>Geotecnia</v>
          </cell>
          <cell r="C8" t="str">
            <v>3</v>
          </cell>
          <cell r="D8">
            <v>4</v>
          </cell>
          <cell r="E8">
            <v>3</v>
          </cell>
          <cell r="F8">
            <v>7</v>
          </cell>
          <cell r="H8">
            <v>1</v>
          </cell>
          <cell r="I8">
            <v>0</v>
          </cell>
          <cell r="J8">
            <v>1</v>
          </cell>
          <cell r="L8">
            <v>8</v>
          </cell>
        </row>
        <row r="9">
          <cell r="A9" t="str">
            <v>Escuela Nacional de Estudios Profesionales Acatlán</v>
          </cell>
          <cell r="B9" t="str">
            <v>Instituciones Administrativas de Finanzas Públicas</v>
          </cell>
          <cell r="C9" t="str">
            <v>3</v>
          </cell>
          <cell r="D9">
            <v>8</v>
          </cell>
          <cell r="E9">
            <v>5</v>
          </cell>
          <cell r="F9">
            <v>13</v>
          </cell>
          <cell r="H9">
            <v>0</v>
          </cell>
          <cell r="I9">
            <v>0</v>
          </cell>
          <cell r="J9">
            <v>0</v>
          </cell>
          <cell r="L9">
            <v>13</v>
          </cell>
        </row>
        <row r="10">
          <cell r="D10">
            <v>28</v>
          </cell>
          <cell r="E10">
            <v>17</v>
          </cell>
          <cell r="F10">
            <v>45</v>
          </cell>
          <cell r="H10">
            <v>3</v>
          </cell>
          <cell r="I10">
            <v>0</v>
          </cell>
          <cell r="J10">
            <v>3</v>
          </cell>
          <cell r="L10">
            <v>48</v>
          </cell>
        </row>
        <row r="11">
          <cell r="A11" t="str">
            <v>Escuela Nacional de Estudios Profesionales Acatlán</v>
          </cell>
          <cell r="B11" t="str">
            <v>Educación Matemática</v>
          </cell>
          <cell r="C11" t="str">
            <v>4</v>
          </cell>
          <cell r="D11">
            <v>19</v>
          </cell>
          <cell r="E11">
            <v>13</v>
          </cell>
          <cell r="F11">
            <v>32</v>
          </cell>
          <cell r="H11">
            <v>23</v>
          </cell>
          <cell r="I11">
            <v>10</v>
          </cell>
          <cell r="J11">
            <v>33</v>
          </cell>
          <cell r="L11">
            <v>65</v>
          </cell>
        </row>
        <row r="12">
          <cell r="A12" t="str">
            <v>Escuela Nacional de Estudios Profesionales Acatlán</v>
          </cell>
          <cell r="B12" t="str">
            <v>Estudios México-Estados Unidos</v>
          </cell>
          <cell r="C12" t="str">
            <v>4</v>
          </cell>
          <cell r="D12">
            <v>8</v>
          </cell>
          <cell r="E12">
            <v>9</v>
          </cell>
          <cell r="F12">
            <v>17</v>
          </cell>
          <cell r="H12">
            <v>12</v>
          </cell>
          <cell r="I12">
            <v>8</v>
          </cell>
          <cell r="J12">
            <v>20</v>
          </cell>
          <cell r="L12">
            <v>37</v>
          </cell>
        </row>
        <row r="13">
          <cell r="A13" t="str">
            <v>Escuela Nacional de Estudios Profesionales Acatlán</v>
          </cell>
          <cell r="B13" t="str">
            <v>Política Criminal</v>
          </cell>
          <cell r="C13" t="str">
            <v>4</v>
          </cell>
          <cell r="D13">
            <v>0</v>
          </cell>
          <cell r="E13">
            <v>0</v>
          </cell>
          <cell r="F13">
            <v>0</v>
          </cell>
          <cell r="H13">
            <v>22</v>
          </cell>
          <cell r="I13">
            <v>15</v>
          </cell>
          <cell r="J13">
            <v>37</v>
          </cell>
          <cell r="L13">
            <v>37</v>
          </cell>
        </row>
        <row r="14">
          <cell r="D14">
            <v>27</v>
          </cell>
          <cell r="E14">
            <v>22</v>
          </cell>
          <cell r="F14">
            <v>49</v>
          </cell>
          <cell r="H14">
            <v>57</v>
          </cell>
          <cell r="I14">
            <v>33</v>
          </cell>
          <cell r="J14">
            <v>90</v>
          </cell>
          <cell r="L14">
            <v>139</v>
          </cell>
        </row>
        <row r="15">
          <cell r="D15">
            <v>55</v>
          </cell>
          <cell r="E15">
            <v>39</v>
          </cell>
          <cell r="F15">
            <v>94</v>
          </cell>
          <cell r="H15">
            <v>60</v>
          </cell>
          <cell r="I15">
            <v>33</v>
          </cell>
          <cell r="J15">
            <v>93</v>
          </cell>
          <cell r="L15">
            <v>187</v>
          </cell>
        </row>
        <row r="16">
          <cell r="A16" t="str">
            <v>Escuela Nacional de Estudios Profesionales Aragón</v>
          </cell>
          <cell r="B16" t="str">
            <v>Puentes</v>
          </cell>
          <cell r="C16" t="str">
            <v>3</v>
          </cell>
          <cell r="D16">
            <v>12</v>
          </cell>
          <cell r="E16">
            <v>2</v>
          </cell>
          <cell r="F16">
            <v>14</v>
          </cell>
          <cell r="H16">
            <v>1</v>
          </cell>
          <cell r="I16">
            <v>1</v>
          </cell>
          <cell r="J16">
            <v>2</v>
          </cell>
          <cell r="L16">
            <v>16</v>
          </cell>
        </row>
        <row r="17">
          <cell r="D17">
            <v>12</v>
          </cell>
          <cell r="E17">
            <v>2</v>
          </cell>
          <cell r="F17">
            <v>14</v>
          </cell>
          <cell r="H17">
            <v>1</v>
          </cell>
          <cell r="I17">
            <v>1</v>
          </cell>
          <cell r="J17">
            <v>2</v>
          </cell>
          <cell r="L17">
            <v>16</v>
          </cell>
        </row>
        <row r="18">
          <cell r="A18" t="str">
            <v>Escuela Nacional de Estudios Profesionales Aragón</v>
          </cell>
          <cell r="B18" t="str">
            <v>Derecho (Ciencias Penales)</v>
          </cell>
          <cell r="C18" t="str">
            <v>4</v>
          </cell>
          <cell r="D18">
            <v>23</v>
          </cell>
          <cell r="E18">
            <v>11</v>
          </cell>
          <cell r="F18">
            <v>34</v>
          </cell>
          <cell r="H18">
            <v>25</v>
          </cell>
          <cell r="I18">
            <v>12</v>
          </cell>
          <cell r="J18">
            <v>37</v>
          </cell>
          <cell r="L18">
            <v>71</v>
          </cell>
        </row>
        <row r="19">
          <cell r="A19" t="str">
            <v>Escuela Nacional de Estudios Profesionales Aragón</v>
          </cell>
          <cell r="B19" t="str">
            <v>Economía (Financiera)</v>
          </cell>
          <cell r="C19" t="str">
            <v>4</v>
          </cell>
          <cell r="D19">
            <v>12</v>
          </cell>
          <cell r="E19">
            <v>4</v>
          </cell>
          <cell r="F19">
            <v>16</v>
          </cell>
          <cell r="H19">
            <v>7</v>
          </cell>
          <cell r="I19">
            <v>9</v>
          </cell>
          <cell r="J19">
            <v>16</v>
          </cell>
          <cell r="L19">
            <v>32</v>
          </cell>
        </row>
        <row r="20">
          <cell r="A20" t="str">
            <v>Escuela Nacional de Estudios Profesionales Aragón</v>
          </cell>
          <cell r="B20" t="str">
            <v>Enseñanza Superior</v>
          </cell>
          <cell r="C20" t="str">
            <v>4</v>
          </cell>
          <cell r="D20">
            <v>12</v>
          </cell>
          <cell r="E20">
            <v>17</v>
          </cell>
          <cell r="F20">
            <v>29</v>
          </cell>
          <cell r="H20">
            <v>29</v>
          </cell>
          <cell r="I20">
            <v>33</v>
          </cell>
          <cell r="J20">
            <v>62</v>
          </cell>
          <cell r="L20">
            <v>91</v>
          </cell>
        </row>
        <row r="21">
          <cell r="D21">
            <v>47</v>
          </cell>
          <cell r="E21">
            <v>32</v>
          </cell>
          <cell r="F21">
            <v>79</v>
          </cell>
          <cell r="H21">
            <v>61</v>
          </cell>
          <cell r="I21">
            <v>54</v>
          </cell>
          <cell r="J21">
            <v>115</v>
          </cell>
          <cell r="L21">
            <v>194</v>
          </cell>
        </row>
        <row r="22">
          <cell r="D22">
            <v>59</v>
          </cell>
          <cell r="E22">
            <v>34</v>
          </cell>
          <cell r="F22">
            <v>93</v>
          </cell>
          <cell r="H22">
            <v>62</v>
          </cell>
          <cell r="I22">
            <v>55</v>
          </cell>
          <cell r="J22">
            <v>117</v>
          </cell>
          <cell r="L22">
            <v>210</v>
          </cell>
        </row>
        <row r="23">
          <cell r="A23" t="str">
            <v>Escuela Nacional de Estudios Profesionales Iztacal</v>
          </cell>
          <cell r="B23" t="str">
            <v>Endoperiodontología</v>
          </cell>
          <cell r="C23" t="str">
            <v>3</v>
          </cell>
          <cell r="D23">
            <v>6</v>
          </cell>
          <cell r="E23">
            <v>7</v>
          </cell>
          <cell r="F23">
            <v>13</v>
          </cell>
          <cell r="H23">
            <v>3</v>
          </cell>
          <cell r="I23">
            <v>7</v>
          </cell>
          <cell r="J23">
            <v>10</v>
          </cell>
          <cell r="L23">
            <v>23</v>
          </cell>
        </row>
        <row r="24">
          <cell r="L24">
            <v>23</v>
          </cell>
        </row>
        <row r="25">
          <cell r="A25" t="str">
            <v>Escuela Nacional de Estudios Profesionales Iztacala</v>
          </cell>
          <cell r="B25" t="str">
            <v>Biología de la Reproducción</v>
          </cell>
          <cell r="C25" t="str">
            <v>4</v>
          </cell>
          <cell r="D25">
            <v>0</v>
          </cell>
          <cell r="E25">
            <v>0</v>
          </cell>
          <cell r="F25">
            <v>0</v>
          </cell>
          <cell r="H25">
            <v>4</v>
          </cell>
          <cell r="I25">
            <v>8</v>
          </cell>
          <cell r="J25">
            <v>12</v>
          </cell>
          <cell r="L25">
            <v>12</v>
          </cell>
        </row>
        <row r="26">
          <cell r="A26" t="str">
            <v>Escuela Nacional de Estudios Profesionales Iztacala</v>
          </cell>
          <cell r="B26" t="str">
            <v>Biología de Recursos Vegetales</v>
          </cell>
          <cell r="C26" t="str">
            <v>4</v>
          </cell>
          <cell r="D26">
            <v>0</v>
          </cell>
          <cell r="E26">
            <v>0</v>
          </cell>
          <cell r="F26">
            <v>0</v>
          </cell>
          <cell r="H26">
            <v>1</v>
          </cell>
          <cell r="I26">
            <v>1</v>
          </cell>
          <cell r="J26">
            <v>2</v>
          </cell>
          <cell r="L26">
            <v>2</v>
          </cell>
        </row>
        <row r="27">
          <cell r="A27" t="str">
            <v>Escuela Nacional de Estudios Profesionales Iztacala</v>
          </cell>
          <cell r="B27" t="str">
            <v>Investigación de Servicios de Salud</v>
          </cell>
          <cell r="C27" t="str">
            <v>4</v>
          </cell>
          <cell r="D27">
            <v>0</v>
          </cell>
          <cell r="E27">
            <v>0</v>
          </cell>
          <cell r="F27">
            <v>0</v>
          </cell>
          <cell r="H27">
            <v>6</v>
          </cell>
          <cell r="I27">
            <v>4</v>
          </cell>
          <cell r="J27">
            <v>10</v>
          </cell>
          <cell r="L27">
            <v>10</v>
          </cell>
        </row>
        <row r="28">
          <cell r="A28" t="str">
            <v>Escuela Nacional de Estudios Profesionales Iztacala</v>
          </cell>
          <cell r="B28" t="str">
            <v>Modificación de Conducta</v>
          </cell>
          <cell r="C28" t="str">
            <v>4</v>
          </cell>
          <cell r="D28">
            <v>0</v>
          </cell>
          <cell r="E28">
            <v>0</v>
          </cell>
          <cell r="F28">
            <v>0</v>
          </cell>
          <cell r="H28">
            <v>7</v>
          </cell>
          <cell r="I28">
            <v>19</v>
          </cell>
          <cell r="J28">
            <v>26</v>
          </cell>
          <cell r="L28">
            <v>26</v>
          </cell>
        </row>
        <row r="29">
          <cell r="A29" t="str">
            <v>Escuela Nacional de Estudios Profesionales Iztacala</v>
          </cell>
          <cell r="B29" t="str">
            <v>Neurociencias</v>
          </cell>
          <cell r="C29" t="str">
            <v>4</v>
          </cell>
          <cell r="D29">
            <v>1</v>
          </cell>
          <cell r="E29">
            <v>3</v>
          </cell>
          <cell r="F29">
            <v>4</v>
          </cell>
          <cell r="H29">
            <v>5</v>
          </cell>
          <cell r="I29">
            <v>4</v>
          </cell>
          <cell r="J29">
            <v>9</v>
          </cell>
          <cell r="L29">
            <v>13</v>
          </cell>
        </row>
        <row r="30">
          <cell r="A30" t="str">
            <v>Escuela Nacional de Estudios Profesionales Iztacala</v>
          </cell>
          <cell r="B30" t="str">
            <v>Psicología (Metodología de la Teoría en Investigac</v>
          </cell>
          <cell r="C30" t="str">
            <v>4</v>
          </cell>
          <cell r="D30">
            <v>0</v>
          </cell>
          <cell r="E30">
            <v>3</v>
          </cell>
          <cell r="F30">
            <v>3</v>
          </cell>
          <cell r="H30">
            <v>7</v>
          </cell>
          <cell r="I30">
            <v>15</v>
          </cell>
          <cell r="J30">
            <v>22</v>
          </cell>
          <cell r="L30">
            <v>25</v>
          </cell>
        </row>
        <row r="31">
          <cell r="L31">
            <v>88</v>
          </cell>
        </row>
        <row r="32">
          <cell r="L32">
            <v>111</v>
          </cell>
        </row>
        <row r="33">
          <cell r="A33" t="str">
            <v>Escuela Nacional de Trabajo Social</v>
          </cell>
          <cell r="B33" t="str">
            <v>Trabajo Social en el Sector Salud</v>
          </cell>
          <cell r="C33" t="str">
            <v>3</v>
          </cell>
          <cell r="D33">
            <v>6</v>
          </cell>
          <cell r="E33">
            <v>52</v>
          </cell>
          <cell r="F33">
            <v>58</v>
          </cell>
          <cell r="H33">
            <v>6</v>
          </cell>
          <cell r="I33">
            <v>36</v>
          </cell>
          <cell r="J33">
            <v>42</v>
          </cell>
          <cell r="L33">
            <v>100</v>
          </cell>
        </row>
        <row r="34">
          <cell r="L34">
            <v>100</v>
          </cell>
        </row>
        <row r="35">
          <cell r="A35" t="str">
            <v>Facultad de Arquitectura</v>
          </cell>
          <cell r="B35" t="str">
            <v>Cubiertas Ligeras</v>
          </cell>
          <cell r="C35" t="str">
            <v>3</v>
          </cell>
          <cell r="D35">
            <v>0</v>
          </cell>
          <cell r="E35">
            <v>0</v>
          </cell>
          <cell r="F35">
            <v>0</v>
          </cell>
          <cell r="H35">
            <v>1</v>
          </cell>
          <cell r="I35">
            <v>0</v>
          </cell>
          <cell r="J35">
            <v>1</v>
          </cell>
          <cell r="L35">
            <v>1</v>
          </cell>
        </row>
        <row r="36">
          <cell r="A36" t="str">
            <v>Facultad de Arquitectura</v>
          </cell>
          <cell r="B36" t="str">
            <v>Planeación y Diseño de Edificios para la Salud</v>
          </cell>
          <cell r="C36" t="str">
            <v>3</v>
          </cell>
          <cell r="D36">
            <v>0</v>
          </cell>
          <cell r="E36">
            <v>0</v>
          </cell>
          <cell r="F36">
            <v>0</v>
          </cell>
          <cell r="H36">
            <v>0</v>
          </cell>
          <cell r="I36">
            <v>1</v>
          </cell>
          <cell r="J36">
            <v>1</v>
          </cell>
          <cell r="L36">
            <v>1</v>
          </cell>
        </row>
        <row r="37">
          <cell r="A37" t="str">
            <v>Facultad de Arquitectura</v>
          </cell>
          <cell r="B37" t="str">
            <v>Valuación Inmobiliaria</v>
          </cell>
          <cell r="C37" t="str">
            <v>3</v>
          </cell>
          <cell r="D37">
            <v>21</v>
          </cell>
          <cell r="E37">
            <v>6</v>
          </cell>
          <cell r="F37">
            <v>27</v>
          </cell>
          <cell r="H37">
            <v>22</v>
          </cell>
          <cell r="I37">
            <v>7</v>
          </cell>
          <cell r="J37">
            <v>29</v>
          </cell>
          <cell r="L37">
            <v>56</v>
          </cell>
        </row>
        <row r="38">
          <cell r="A38" t="str">
            <v>Facultad de Arquitectura</v>
          </cell>
          <cell r="B38" t="str">
            <v>Vivienda</v>
          </cell>
          <cell r="C38" t="str">
            <v>3</v>
          </cell>
          <cell r="D38">
            <v>3</v>
          </cell>
          <cell r="E38">
            <v>1</v>
          </cell>
          <cell r="F38">
            <v>4</v>
          </cell>
          <cell r="H38">
            <v>3</v>
          </cell>
          <cell r="I38">
            <v>1</v>
          </cell>
          <cell r="J38">
            <v>4</v>
          </cell>
          <cell r="L38">
            <v>8</v>
          </cell>
        </row>
        <row r="39">
          <cell r="L39">
            <v>66</v>
          </cell>
        </row>
        <row r="40">
          <cell r="A40" t="str">
            <v>Facultad de Arquitectura</v>
          </cell>
          <cell r="B40" t="str">
            <v>Arquitectura</v>
          </cell>
          <cell r="C40" t="str">
            <v>4</v>
          </cell>
          <cell r="D40">
            <v>21</v>
          </cell>
          <cell r="E40">
            <v>9</v>
          </cell>
          <cell r="F40">
            <v>30</v>
          </cell>
          <cell r="H40">
            <v>152</v>
          </cell>
          <cell r="I40">
            <v>96</v>
          </cell>
          <cell r="J40">
            <v>248</v>
          </cell>
          <cell r="L40">
            <v>278</v>
          </cell>
        </row>
        <row r="41">
          <cell r="A41" t="str">
            <v>Facultad de Arquitectura</v>
          </cell>
          <cell r="B41" t="str">
            <v>Diseño Industrial</v>
          </cell>
          <cell r="C41" t="str">
            <v>4</v>
          </cell>
          <cell r="D41">
            <v>4</v>
          </cell>
          <cell r="E41">
            <v>7</v>
          </cell>
          <cell r="F41">
            <v>11</v>
          </cell>
          <cell r="H41">
            <v>13</v>
          </cell>
          <cell r="I41">
            <v>13</v>
          </cell>
          <cell r="J41">
            <v>26</v>
          </cell>
          <cell r="L41">
            <v>37</v>
          </cell>
        </row>
        <row r="42">
          <cell r="A42" t="str">
            <v>Facultad de Arquitectura</v>
          </cell>
          <cell r="B42" t="str">
            <v>Urbanismo</v>
          </cell>
          <cell r="C42" t="str">
            <v>4</v>
          </cell>
          <cell r="D42">
            <v>42</v>
          </cell>
          <cell r="E42">
            <v>9</v>
          </cell>
          <cell r="F42">
            <v>51</v>
          </cell>
          <cell r="H42">
            <v>32</v>
          </cell>
          <cell r="I42">
            <v>18</v>
          </cell>
          <cell r="J42">
            <v>50</v>
          </cell>
          <cell r="L42">
            <v>101</v>
          </cell>
        </row>
        <row r="43">
          <cell r="L43">
            <v>416</v>
          </cell>
        </row>
        <row r="44">
          <cell r="A44" t="str">
            <v>Facultad de Arquitectura</v>
          </cell>
          <cell r="B44" t="str">
            <v>Arquitectura</v>
          </cell>
          <cell r="C44" t="str">
            <v>5</v>
          </cell>
          <cell r="D44">
            <v>2</v>
          </cell>
          <cell r="E44">
            <v>7</v>
          </cell>
          <cell r="F44">
            <v>9</v>
          </cell>
          <cell r="H44">
            <v>23</v>
          </cell>
          <cell r="I44">
            <v>14</v>
          </cell>
          <cell r="J44">
            <v>37</v>
          </cell>
          <cell r="L44">
            <v>46</v>
          </cell>
        </row>
        <row r="45">
          <cell r="A45" t="str">
            <v>Facultad de Arquitectura</v>
          </cell>
          <cell r="B45" t="str">
            <v>Urbanismo</v>
          </cell>
          <cell r="C45" t="str">
            <v>5</v>
          </cell>
          <cell r="D45">
            <v>2</v>
          </cell>
          <cell r="E45">
            <v>0</v>
          </cell>
          <cell r="F45">
            <v>2</v>
          </cell>
          <cell r="H45">
            <v>7</v>
          </cell>
          <cell r="I45">
            <v>4</v>
          </cell>
          <cell r="J45">
            <v>11</v>
          </cell>
          <cell r="L45">
            <v>13</v>
          </cell>
        </row>
        <row r="46">
          <cell r="L46">
            <v>59</v>
          </cell>
        </row>
        <row r="47">
          <cell r="L47">
            <v>541</v>
          </cell>
        </row>
        <row r="48">
          <cell r="A48" t="str">
            <v>Facultad de Ciencias</v>
          </cell>
          <cell r="B48" t="str">
            <v>Microscopía Electrónica Aplicada a las Ciencias Biológicas</v>
          </cell>
          <cell r="C48" t="str">
            <v>3</v>
          </cell>
          <cell r="D48">
            <v>0</v>
          </cell>
          <cell r="E48">
            <v>2</v>
          </cell>
          <cell r="F48">
            <v>2</v>
          </cell>
          <cell r="H48">
            <v>1</v>
          </cell>
          <cell r="I48">
            <v>0</v>
          </cell>
          <cell r="J48">
            <v>1</v>
          </cell>
          <cell r="L48">
            <v>3</v>
          </cell>
        </row>
        <row r="49">
          <cell r="L49">
            <v>3</v>
          </cell>
        </row>
        <row r="50">
          <cell r="A50" t="str">
            <v>Facultad de Ciencias</v>
          </cell>
          <cell r="B50" t="str">
            <v>Ciencias (Astronomía)</v>
          </cell>
          <cell r="C50" t="str">
            <v>4</v>
          </cell>
          <cell r="D50">
            <v>1</v>
          </cell>
          <cell r="E50">
            <v>0</v>
          </cell>
          <cell r="F50">
            <v>1</v>
          </cell>
          <cell r="H50">
            <v>0</v>
          </cell>
          <cell r="I50">
            <v>0</v>
          </cell>
          <cell r="J50">
            <v>0</v>
          </cell>
          <cell r="L50">
            <v>1</v>
          </cell>
        </row>
        <row r="51">
          <cell r="A51" t="str">
            <v>Facultad de Ciencias</v>
          </cell>
          <cell r="B51" t="str">
            <v>Ciencias (Biología Animal)</v>
          </cell>
          <cell r="C51" t="str">
            <v>4</v>
          </cell>
          <cell r="D51">
            <v>0</v>
          </cell>
          <cell r="E51">
            <v>0</v>
          </cell>
          <cell r="F51">
            <v>0</v>
          </cell>
          <cell r="H51">
            <v>26</v>
          </cell>
          <cell r="I51">
            <v>33</v>
          </cell>
          <cell r="J51">
            <v>59</v>
          </cell>
          <cell r="L51">
            <v>59</v>
          </cell>
        </row>
        <row r="52">
          <cell r="A52" t="str">
            <v>Facultad de Ciencias</v>
          </cell>
          <cell r="B52" t="str">
            <v>Ciencias (Biología Celular)</v>
          </cell>
          <cell r="C52" t="str">
            <v>4</v>
          </cell>
          <cell r="D52">
            <v>0</v>
          </cell>
          <cell r="E52">
            <v>0</v>
          </cell>
          <cell r="F52">
            <v>0</v>
          </cell>
          <cell r="H52">
            <v>17</v>
          </cell>
          <cell r="I52">
            <v>56</v>
          </cell>
          <cell r="J52">
            <v>73</v>
          </cell>
          <cell r="L52">
            <v>73</v>
          </cell>
        </row>
        <row r="53">
          <cell r="A53" t="str">
            <v>Facultad de Ciencias</v>
          </cell>
          <cell r="B53" t="str">
            <v>Ciencias (Biología de Sistemas y Recursos Acuáticos)</v>
          </cell>
          <cell r="C53" t="str">
            <v>4</v>
          </cell>
          <cell r="D53">
            <v>0</v>
          </cell>
          <cell r="E53">
            <v>0</v>
          </cell>
          <cell r="F53">
            <v>0</v>
          </cell>
          <cell r="H53">
            <v>18</v>
          </cell>
          <cell r="I53">
            <v>30</v>
          </cell>
          <cell r="J53">
            <v>48</v>
          </cell>
          <cell r="L53">
            <v>48</v>
          </cell>
        </row>
        <row r="54">
          <cell r="A54" t="str">
            <v>Facultad de Ciencias</v>
          </cell>
          <cell r="B54" t="str">
            <v>Ciencias (Biología Vegetal)</v>
          </cell>
          <cell r="C54" t="str">
            <v>4</v>
          </cell>
          <cell r="D54">
            <v>0</v>
          </cell>
          <cell r="E54">
            <v>0</v>
          </cell>
          <cell r="F54">
            <v>0</v>
          </cell>
          <cell r="H54">
            <v>18</v>
          </cell>
          <cell r="I54">
            <v>17</v>
          </cell>
          <cell r="J54">
            <v>35</v>
          </cell>
          <cell r="L54">
            <v>35</v>
          </cell>
        </row>
        <row r="55">
          <cell r="A55" t="str">
            <v>Facultad de Ciencias</v>
          </cell>
          <cell r="B55" t="str">
            <v>Ciencias (Biología)</v>
          </cell>
          <cell r="C55" t="str">
            <v>4</v>
          </cell>
          <cell r="D55">
            <v>0</v>
          </cell>
          <cell r="E55">
            <v>0</v>
          </cell>
          <cell r="F55">
            <v>0</v>
          </cell>
          <cell r="H55">
            <v>5</v>
          </cell>
          <cell r="I55">
            <v>8</v>
          </cell>
          <cell r="J55">
            <v>13</v>
          </cell>
          <cell r="L55">
            <v>13</v>
          </cell>
        </row>
        <row r="56">
          <cell r="A56" t="str">
            <v>Facultad de Ciencias</v>
          </cell>
          <cell r="B56" t="str">
            <v>Ciencias (Ciencia de Materiales)</v>
          </cell>
          <cell r="C56" t="str">
            <v>4</v>
          </cell>
          <cell r="D56">
            <v>12</v>
          </cell>
          <cell r="E56">
            <v>6</v>
          </cell>
          <cell r="F56">
            <v>18</v>
          </cell>
          <cell r="H56">
            <v>22</v>
          </cell>
          <cell r="I56">
            <v>10</v>
          </cell>
          <cell r="J56">
            <v>32</v>
          </cell>
          <cell r="L56">
            <v>50</v>
          </cell>
        </row>
        <row r="57">
          <cell r="A57" t="str">
            <v>Facultad de Ciencias</v>
          </cell>
          <cell r="B57" t="str">
            <v>Ciencias (Ecología y Ciencias Ambientales)</v>
          </cell>
          <cell r="C57" t="str">
            <v>4</v>
          </cell>
          <cell r="D57">
            <v>0</v>
          </cell>
          <cell r="E57">
            <v>0</v>
          </cell>
          <cell r="F57">
            <v>0</v>
          </cell>
          <cell r="H57">
            <v>26</v>
          </cell>
          <cell r="I57">
            <v>29</v>
          </cell>
          <cell r="J57">
            <v>55</v>
          </cell>
          <cell r="L57">
            <v>55</v>
          </cell>
        </row>
        <row r="58">
          <cell r="A58" t="str">
            <v>Facultad de Ciencias</v>
          </cell>
          <cell r="B58" t="str">
            <v>Ciencias (Edafología)</v>
          </cell>
          <cell r="C58" t="str">
            <v>4</v>
          </cell>
          <cell r="D58">
            <v>0</v>
          </cell>
          <cell r="E58">
            <v>0</v>
          </cell>
          <cell r="F58">
            <v>0</v>
          </cell>
          <cell r="H58">
            <v>6</v>
          </cell>
          <cell r="I58">
            <v>18</v>
          </cell>
          <cell r="J58">
            <v>24</v>
          </cell>
          <cell r="L58">
            <v>24</v>
          </cell>
        </row>
        <row r="59">
          <cell r="A59" t="str">
            <v>Facultad de Ciencias</v>
          </cell>
          <cell r="B59" t="str">
            <v>Ciencias (Enseñanza e Historia de la Biología)</v>
          </cell>
          <cell r="C59" t="str">
            <v>4</v>
          </cell>
          <cell r="D59">
            <v>0</v>
          </cell>
          <cell r="E59">
            <v>0</v>
          </cell>
          <cell r="F59">
            <v>0</v>
          </cell>
          <cell r="H59">
            <v>7</v>
          </cell>
          <cell r="I59">
            <v>11</v>
          </cell>
          <cell r="J59">
            <v>18</v>
          </cell>
          <cell r="L59">
            <v>18</v>
          </cell>
        </row>
        <row r="60">
          <cell r="A60" t="str">
            <v>Facultad de Ciencias</v>
          </cell>
          <cell r="B60" t="str">
            <v>Ciencias (Física)</v>
          </cell>
          <cell r="C60" t="str">
            <v>4</v>
          </cell>
          <cell r="D60">
            <v>0</v>
          </cell>
          <cell r="E60">
            <v>0</v>
          </cell>
          <cell r="F60">
            <v>0</v>
          </cell>
          <cell r="H60">
            <v>18</v>
          </cell>
          <cell r="I60">
            <v>2</v>
          </cell>
          <cell r="J60">
            <v>20</v>
          </cell>
          <cell r="L60">
            <v>20</v>
          </cell>
        </row>
        <row r="61">
          <cell r="A61" t="str">
            <v>Facultad de Ciencias</v>
          </cell>
          <cell r="B61" t="str">
            <v>Ciencias (Geología)</v>
          </cell>
          <cell r="C61" t="str">
            <v>4</v>
          </cell>
          <cell r="D61">
            <v>0</v>
          </cell>
          <cell r="E61">
            <v>0</v>
          </cell>
          <cell r="F61">
            <v>0</v>
          </cell>
          <cell r="H61">
            <v>4</v>
          </cell>
          <cell r="I61">
            <v>0</v>
          </cell>
          <cell r="J61">
            <v>4</v>
          </cell>
          <cell r="L61">
            <v>4</v>
          </cell>
        </row>
        <row r="62">
          <cell r="A62" t="str">
            <v>Facultad de Ciencias</v>
          </cell>
          <cell r="B62" t="str">
            <v>Ciencias (Matemáticas)</v>
          </cell>
          <cell r="C62" t="str">
            <v>4</v>
          </cell>
          <cell r="D62">
            <v>19</v>
          </cell>
          <cell r="E62">
            <v>14</v>
          </cell>
          <cell r="F62">
            <v>33</v>
          </cell>
          <cell r="H62">
            <v>35</v>
          </cell>
          <cell r="I62">
            <v>15</v>
          </cell>
          <cell r="J62">
            <v>50</v>
          </cell>
          <cell r="L62">
            <v>83</v>
          </cell>
        </row>
        <row r="63">
          <cell r="D63">
            <v>32</v>
          </cell>
          <cell r="E63">
            <v>20</v>
          </cell>
          <cell r="F63">
            <v>52</v>
          </cell>
          <cell r="H63">
            <v>202</v>
          </cell>
          <cell r="I63">
            <v>229</v>
          </cell>
          <cell r="J63">
            <v>431</v>
          </cell>
          <cell r="L63">
            <v>483</v>
          </cell>
        </row>
        <row r="64">
          <cell r="A64" t="str">
            <v>Facultad de Ciencias</v>
          </cell>
          <cell r="B64" t="str">
            <v>Ciencias (Biología)</v>
          </cell>
          <cell r="C64" t="str">
            <v>5</v>
          </cell>
          <cell r="D64">
            <v>0</v>
          </cell>
          <cell r="E64">
            <v>0</v>
          </cell>
          <cell r="F64">
            <v>0</v>
          </cell>
          <cell r="H64">
            <v>123</v>
          </cell>
          <cell r="I64">
            <v>113</v>
          </cell>
          <cell r="J64">
            <v>236</v>
          </cell>
          <cell r="L64">
            <v>236</v>
          </cell>
        </row>
        <row r="65">
          <cell r="A65" t="str">
            <v>Facultad de Ciencias</v>
          </cell>
          <cell r="B65" t="str">
            <v>Ciencias (Ciencia de Materiales)</v>
          </cell>
          <cell r="C65" t="str">
            <v>5</v>
          </cell>
          <cell r="D65">
            <v>1</v>
          </cell>
          <cell r="E65">
            <v>2</v>
          </cell>
          <cell r="F65">
            <v>3</v>
          </cell>
          <cell r="H65">
            <v>8</v>
          </cell>
          <cell r="I65">
            <v>3</v>
          </cell>
          <cell r="J65">
            <v>11</v>
          </cell>
          <cell r="L65">
            <v>14</v>
          </cell>
        </row>
        <row r="66">
          <cell r="A66" t="str">
            <v>Facultad de Ciencias</v>
          </cell>
          <cell r="B66" t="str">
            <v>Ciencias (Física)</v>
          </cell>
          <cell r="C66" t="str">
            <v>5</v>
          </cell>
          <cell r="D66">
            <v>0</v>
          </cell>
          <cell r="E66">
            <v>0</v>
          </cell>
          <cell r="F66">
            <v>0</v>
          </cell>
          <cell r="H66">
            <v>22</v>
          </cell>
          <cell r="I66">
            <v>2</v>
          </cell>
          <cell r="J66">
            <v>24</v>
          </cell>
          <cell r="L66">
            <v>24</v>
          </cell>
        </row>
        <row r="67">
          <cell r="A67" t="str">
            <v>Facultad de Ciencias</v>
          </cell>
          <cell r="B67" t="str">
            <v>Ciencias (Matemáticas)</v>
          </cell>
          <cell r="C67" t="str">
            <v>5</v>
          </cell>
          <cell r="D67">
            <v>10</v>
          </cell>
          <cell r="E67">
            <v>5</v>
          </cell>
          <cell r="F67">
            <v>15</v>
          </cell>
          <cell r="H67">
            <v>31</v>
          </cell>
          <cell r="I67">
            <v>10</v>
          </cell>
          <cell r="J67">
            <v>41</v>
          </cell>
          <cell r="L67">
            <v>56</v>
          </cell>
        </row>
        <row r="68">
          <cell r="L68">
            <v>330</v>
          </cell>
        </row>
        <row r="69">
          <cell r="L69">
            <v>816</v>
          </cell>
        </row>
        <row r="70">
          <cell r="A70" t="str">
            <v>Facultad de Ciencias Políticas y Sociales</v>
          </cell>
          <cell r="B70" t="str">
            <v>Administración Pública</v>
          </cell>
          <cell r="C70" t="str">
            <v>4</v>
          </cell>
          <cell r="D70">
            <v>0</v>
          </cell>
          <cell r="E70">
            <v>0</v>
          </cell>
          <cell r="F70">
            <v>0</v>
          </cell>
          <cell r="H70">
            <v>59</v>
          </cell>
          <cell r="I70">
            <v>20</v>
          </cell>
          <cell r="J70">
            <v>79</v>
          </cell>
          <cell r="L70">
            <v>79</v>
          </cell>
        </row>
        <row r="71">
          <cell r="A71" t="str">
            <v>Facultad de Ciencias Políticas y Sociales</v>
          </cell>
          <cell r="B71" t="str">
            <v>Ciencia Política</v>
          </cell>
          <cell r="C71" t="str">
            <v>4</v>
          </cell>
          <cell r="D71">
            <v>0</v>
          </cell>
          <cell r="E71">
            <v>0</v>
          </cell>
          <cell r="F71">
            <v>0</v>
          </cell>
          <cell r="H71">
            <v>47</v>
          </cell>
          <cell r="I71">
            <v>22</v>
          </cell>
          <cell r="J71">
            <v>69</v>
          </cell>
          <cell r="L71">
            <v>69</v>
          </cell>
        </row>
        <row r="72">
          <cell r="A72" t="str">
            <v>Facultad de Ciencias Políticas y Sociales</v>
          </cell>
          <cell r="B72" t="str">
            <v>Ciencias de la Comunicación</v>
          </cell>
          <cell r="C72" t="str">
            <v>4</v>
          </cell>
          <cell r="D72">
            <v>0</v>
          </cell>
          <cell r="E72">
            <v>0</v>
          </cell>
          <cell r="F72">
            <v>0</v>
          </cell>
          <cell r="H72">
            <v>27</v>
          </cell>
          <cell r="I72">
            <v>44</v>
          </cell>
          <cell r="J72">
            <v>71</v>
          </cell>
          <cell r="L72">
            <v>71</v>
          </cell>
        </row>
        <row r="73">
          <cell r="A73" t="str">
            <v>Facultad de Ciencias Políticas y Sociales</v>
          </cell>
          <cell r="B73" t="str">
            <v>Estudios Latinoamericanos</v>
          </cell>
          <cell r="C73" t="str">
            <v>4</v>
          </cell>
          <cell r="D73">
            <v>0</v>
          </cell>
          <cell r="E73">
            <v>0</v>
          </cell>
          <cell r="F73">
            <v>0</v>
          </cell>
          <cell r="H73">
            <v>15</v>
          </cell>
          <cell r="I73">
            <v>14</v>
          </cell>
          <cell r="J73">
            <v>29</v>
          </cell>
          <cell r="L73">
            <v>29</v>
          </cell>
        </row>
        <row r="74">
          <cell r="A74" t="str">
            <v>Facultad de Ciencias Políticas y Sociales</v>
          </cell>
          <cell r="B74" t="str">
            <v>Relaciones Internacionales</v>
          </cell>
          <cell r="C74" t="str">
            <v>4</v>
          </cell>
          <cell r="D74">
            <v>0</v>
          </cell>
          <cell r="E74">
            <v>0</v>
          </cell>
          <cell r="F74">
            <v>0</v>
          </cell>
          <cell r="H74">
            <v>18</v>
          </cell>
          <cell r="I74">
            <v>18</v>
          </cell>
          <cell r="J74">
            <v>36</v>
          </cell>
          <cell r="L74">
            <v>36</v>
          </cell>
        </row>
        <row r="75">
          <cell r="A75" t="str">
            <v>Facultad de Ciencias Políticas y Sociales</v>
          </cell>
          <cell r="B75" t="str">
            <v>Sociología</v>
          </cell>
          <cell r="C75" t="str">
            <v>4</v>
          </cell>
          <cell r="D75">
            <v>0</v>
          </cell>
          <cell r="E75">
            <v>0</v>
          </cell>
          <cell r="F75">
            <v>0</v>
          </cell>
          <cell r="H75">
            <v>21</v>
          </cell>
          <cell r="I75">
            <v>16</v>
          </cell>
          <cell r="J75">
            <v>37</v>
          </cell>
          <cell r="L75">
            <v>37</v>
          </cell>
        </row>
        <row r="76">
          <cell r="D76">
            <v>0</v>
          </cell>
          <cell r="E76">
            <v>0</v>
          </cell>
          <cell r="F76">
            <v>0</v>
          </cell>
          <cell r="H76">
            <v>187</v>
          </cell>
          <cell r="I76">
            <v>134</v>
          </cell>
          <cell r="J76">
            <v>321</v>
          </cell>
          <cell r="L76">
            <v>321</v>
          </cell>
        </row>
        <row r="77">
          <cell r="A77" t="str">
            <v>Facultad de Ciencias Políticas y Sociales</v>
          </cell>
          <cell r="B77" t="str">
            <v>Administración Pública</v>
          </cell>
          <cell r="C77" t="str">
            <v>5</v>
          </cell>
          <cell r="D77">
            <v>0</v>
          </cell>
          <cell r="E77">
            <v>0</v>
          </cell>
          <cell r="F77">
            <v>0</v>
          </cell>
          <cell r="H77">
            <v>16</v>
          </cell>
          <cell r="I77">
            <v>3</v>
          </cell>
          <cell r="J77">
            <v>19</v>
          </cell>
          <cell r="L77">
            <v>19</v>
          </cell>
        </row>
        <row r="78">
          <cell r="A78" t="str">
            <v>Facultad de Ciencias Políticas y Sociales</v>
          </cell>
          <cell r="B78" t="str">
            <v>Ciencia Política</v>
          </cell>
          <cell r="C78" t="str">
            <v>5</v>
          </cell>
          <cell r="D78">
            <v>1</v>
          </cell>
          <cell r="E78">
            <v>2</v>
          </cell>
          <cell r="F78">
            <v>3</v>
          </cell>
          <cell r="H78">
            <v>9</v>
          </cell>
          <cell r="I78">
            <v>3</v>
          </cell>
          <cell r="J78">
            <v>12</v>
          </cell>
          <cell r="L78">
            <v>15</v>
          </cell>
        </row>
        <row r="79">
          <cell r="A79" t="str">
            <v>Facultad de Ciencias Políticas y Sociales</v>
          </cell>
          <cell r="B79" t="str">
            <v>Estudios Latinoamericanos</v>
          </cell>
          <cell r="C79" t="str">
            <v>5</v>
          </cell>
          <cell r="D79">
            <v>0</v>
          </cell>
          <cell r="E79">
            <v>0</v>
          </cell>
          <cell r="F79">
            <v>0</v>
          </cell>
          <cell r="H79">
            <v>13</v>
          </cell>
          <cell r="I79">
            <v>5</v>
          </cell>
          <cell r="J79">
            <v>18</v>
          </cell>
          <cell r="L79">
            <v>18</v>
          </cell>
        </row>
        <row r="80">
          <cell r="A80" t="str">
            <v>Facultad de Ciencias Políticas y Sociales</v>
          </cell>
          <cell r="B80" t="str">
            <v>Relaciones Internacionales</v>
          </cell>
          <cell r="C80" t="str">
            <v>5</v>
          </cell>
          <cell r="D80">
            <v>0</v>
          </cell>
          <cell r="E80">
            <v>0</v>
          </cell>
          <cell r="F80">
            <v>0</v>
          </cell>
          <cell r="H80">
            <v>2</v>
          </cell>
          <cell r="I80">
            <v>2</v>
          </cell>
          <cell r="J80">
            <v>4</v>
          </cell>
          <cell r="L80">
            <v>4</v>
          </cell>
        </row>
        <row r="81">
          <cell r="A81" t="str">
            <v>Facultad de Ciencias Políticas y Sociales</v>
          </cell>
          <cell r="B81" t="str">
            <v>Sociología</v>
          </cell>
          <cell r="C81" t="str">
            <v>5</v>
          </cell>
          <cell r="D81">
            <v>0</v>
          </cell>
          <cell r="E81">
            <v>0</v>
          </cell>
          <cell r="F81">
            <v>0</v>
          </cell>
          <cell r="H81">
            <v>13</v>
          </cell>
          <cell r="I81">
            <v>15</v>
          </cell>
          <cell r="J81">
            <v>28</v>
          </cell>
          <cell r="L81">
            <v>28</v>
          </cell>
        </row>
        <row r="82">
          <cell r="D82">
            <v>1</v>
          </cell>
          <cell r="E82">
            <v>2</v>
          </cell>
          <cell r="F82">
            <v>3</v>
          </cell>
          <cell r="H82">
            <v>53</v>
          </cell>
          <cell r="I82">
            <v>28</v>
          </cell>
          <cell r="J82">
            <v>81</v>
          </cell>
          <cell r="L82">
            <v>84</v>
          </cell>
        </row>
        <row r="83">
          <cell r="D83">
            <v>1</v>
          </cell>
          <cell r="E83">
            <v>2</v>
          </cell>
          <cell r="F83">
            <v>3</v>
          </cell>
          <cell r="H83">
            <v>240</v>
          </cell>
          <cell r="I83">
            <v>162</v>
          </cell>
          <cell r="J83">
            <v>402</v>
          </cell>
          <cell r="L83">
            <v>405</v>
          </cell>
        </row>
        <row r="84">
          <cell r="A84" t="str">
            <v>Facultad de Contaduría y Administración</v>
          </cell>
          <cell r="B84" t="str">
            <v>Administración</v>
          </cell>
          <cell r="C84" t="str">
            <v>3</v>
          </cell>
          <cell r="D84">
            <v>0</v>
          </cell>
          <cell r="E84">
            <v>0</v>
          </cell>
          <cell r="F84">
            <v>0</v>
          </cell>
          <cell r="H84">
            <v>4</v>
          </cell>
          <cell r="I84">
            <v>1</v>
          </cell>
          <cell r="J84">
            <v>5</v>
          </cell>
          <cell r="L84">
            <v>5</v>
          </cell>
        </row>
        <row r="85">
          <cell r="A85" t="str">
            <v>Facultad de Contaduría y Administración</v>
          </cell>
          <cell r="B85" t="str">
            <v>Auditoría</v>
          </cell>
          <cell r="C85" t="str">
            <v>3</v>
          </cell>
          <cell r="D85">
            <v>0</v>
          </cell>
          <cell r="E85">
            <v>0</v>
          </cell>
          <cell r="F85">
            <v>0</v>
          </cell>
          <cell r="H85">
            <v>9</v>
          </cell>
          <cell r="I85">
            <v>2</v>
          </cell>
          <cell r="J85">
            <v>11</v>
          </cell>
          <cell r="L85">
            <v>11</v>
          </cell>
        </row>
        <row r="86">
          <cell r="A86" t="str">
            <v>Facultad de Contaduría y Administración</v>
          </cell>
          <cell r="B86" t="str">
            <v>Finanzas</v>
          </cell>
          <cell r="C86" t="str">
            <v>3</v>
          </cell>
          <cell r="D86">
            <v>12</v>
          </cell>
          <cell r="E86">
            <v>12</v>
          </cell>
          <cell r="F86">
            <v>24</v>
          </cell>
          <cell r="H86">
            <v>12</v>
          </cell>
          <cell r="I86">
            <v>11</v>
          </cell>
          <cell r="J86">
            <v>23</v>
          </cell>
          <cell r="L86">
            <v>47</v>
          </cell>
        </row>
        <row r="87">
          <cell r="A87" t="str">
            <v>Facultad de Contaduría y Administración</v>
          </cell>
          <cell r="B87" t="str">
            <v>Fiscal</v>
          </cell>
          <cell r="C87" t="str">
            <v>3</v>
          </cell>
          <cell r="D87">
            <v>53</v>
          </cell>
          <cell r="E87">
            <v>57</v>
          </cell>
          <cell r="F87">
            <v>110</v>
          </cell>
          <cell r="H87">
            <v>94</v>
          </cell>
          <cell r="I87">
            <v>80</v>
          </cell>
          <cell r="J87">
            <v>174</v>
          </cell>
          <cell r="L87">
            <v>284</v>
          </cell>
        </row>
        <row r="88">
          <cell r="D88">
            <v>65</v>
          </cell>
          <cell r="E88">
            <v>69</v>
          </cell>
          <cell r="F88">
            <v>134</v>
          </cell>
          <cell r="H88">
            <v>119</v>
          </cell>
          <cell r="I88">
            <v>94</v>
          </cell>
          <cell r="J88">
            <v>213</v>
          </cell>
          <cell r="L88">
            <v>347</v>
          </cell>
        </row>
        <row r="89">
          <cell r="A89" t="str">
            <v>Facultad de Contaduría y Administración</v>
          </cell>
          <cell r="B89" t="str">
            <v>Administración</v>
          </cell>
          <cell r="C89" t="str">
            <v>4</v>
          </cell>
          <cell r="D89">
            <v>155</v>
          </cell>
          <cell r="E89">
            <v>99</v>
          </cell>
          <cell r="F89">
            <v>254</v>
          </cell>
          <cell r="H89">
            <v>186</v>
          </cell>
          <cell r="I89">
            <v>140</v>
          </cell>
          <cell r="J89">
            <v>326</v>
          </cell>
          <cell r="L89">
            <v>580</v>
          </cell>
        </row>
        <row r="90">
          <cell r="A90" t="str">
            <v>Facultad de Contaduría y Administración</v>
          </cell>
          <cell r="B90" t="str">
            <v>Administración (Organizaciones)</v>
          </cell>
          <cell r="C90" t="str">
            <v>4</v>
          </cell>
          <cell r="D90">
            <v>0</v>
          </cell>
          <cell r="E90">
            <v>0</v>
          </cell>
          <cell r="F90">
            <v>0</v>
          </cell>
          <cell r="H90">
            <v>1</v>
          </cell>
          <cell r="I90">
            <v>0</v>
          </cell>
          <cell r="J90">
            <v>1</v>
          </cell>
          <cell r="L90">
            <v>1</v>
          </cell>
        </row>
        <row r="91">
          <cell r="A91" t="str">
            <v>Facultad de Contaduría y Administración</v>
          </cell>
          <cell r="B91" t="str">
            <v>Administración de la Atención Médica y de Hospital</v>
          </cell>
          <cell r="C91" t="str">
            <v>4</v>
          </cell>
          <cell r="D91">
            <v>0</v>
          </cell>
          <cell r="E91">
            <v>0</v>
          </cell>
          <cell r="F91">
            <v>0</v>
          </cell>
          <cell r="H91">
            <v>2</v>
          </cell>
          <cell r="I91">
            <v>0</v>
          </cell>
          <cell r="J91">
            <v>2</v>
          </cell>
          <cell r="L91">
            <v>2</v>
          </cell>
        </row>
        <row r="92">
          <cell r="A92" t="str">
            <v>Facultad de Contaduría y Administración</v>
          </cell>
          <cell r="B92" t="str">
            <v>Auditoría</v>
          </cell>
          <cell r="C92" t="str">
            <v>4</v>
          </cell>
          <cell r="D92">
            <v>15</v>
          </cell>
          <cell r="E92">
            <v>8</v>
          </cell>
          <cell r="F92">
            <v>23</v>
          </cell>
          <cell r="H92">
            <v>18</v>
          </cell>
          <cell r="I92">
            <v>12</v>
          </cell>
          <cell r="J92">
            <v>30</v>
          </cell>
          <cell r="L92">
            <v>53</v>
          </cell>
        </row>
        <row r="93">
          <cell r="A93" t="str">
            <v>Facultad de Contaduría y Administración</v>
          </cell>
          <cell r="B93" t="str">
            <v>Contaduría</v>
          </cell>
          <cell r="C93" t="str">
            <v>4</v>
          </cell>
          <cell r="D93">
            <v>0</v>
          </cell>
          <cell r="E93">
            <v>0</v>
          </cell>
          <cell r="F93">
            <v>0</v>
          </cell>
          <cell r="H93">
            <v>1</v>
          </cell>
          <cell r="I93">
            <v>1</v>
          </cell>
          <cell r="J93">
            <v>2</v>
          </cell>
          <cell r="L93">
            <v>2</v>
          </cell>
        </row>
        <row r="94">
          <cell r="A94" t="str">
            <v>Facultad de Contaduría y Administración</v>
          </cell>
          <cell r="B94" t="str">
            <v>Finanzas</v>
          </cell>
          <cell r="C94" t="str">
            <v>4</v>
          </cell>
          <cell r="D94">
            <v>86</v>
          </cell>
          <cell r="E94">
            <v>59</v>
          </cell>
          <cell r="F94">
            <v>145</v>
          </cell>
          <cell r="H94">
            <v>106</v>
          </cell>
          <cell r="I94">
            <v>67</v>
          </cell>
          <cell r="J94">
            <v>173</v>
          </cell>
          <cell r="L94">
            <v>318</v>
          </cell>
        </row>
        <row r="95">
          <cell r="D95">
            <v>256</v>
          </cell>
          <cell r="E95">
            <v>166</v>
          </cell>
          <cell r="F95">
            <v>422</v>
          </cell>
          <cell r="H95">
            <v>314</v>
          </cell>
          <cell r="I95">
            <v>220</v>
          </cell>
          <cell r="J95">
            <v>534</v>
          </cell>
          <cell r="L95">
            <v>956</v>
          </cell>
        </row>
        <row r="96">
          <cell r="A96" t="str">
            <v>Facultad de Contaduría y Administración</v>
          </cell>
          <cell r="B96" t="str">
            <v>Administración (Organizaciones)</v>
          </cell>
          <cell r="C96" t="str">
            <v>5</v>
          </cell>
          <cell r="D96">
            <v>10</v>
          </cell>
          <cell r="E96">
            <v>4</v>
          </cell>
          <cell r="F96">
            <v>14</v>
          </cell>
          <cell r="H96">
            <v>24</v>
          </cell>
          <cell r="I96">
            <v>9</v>
          </cell>
          <cell r="J96">
            <v>33</v>
          </cell>
          <cell r="L96">
            <v>47</v>
          </cell>
        </row>
        <row r="97">
          <cell r="D97">
            <v>10</v>
          </cell>
          <cell r="E97">
            <v>4</v>
          </cell>
          <cell r="F97">
            <v>14</v>
          </cell>
          <cell r="H97">
            <v>24</v>
          </cell>
          <cell r="I97">
            <v>9</v>
          </cell>
          <cell r="J97">
            <v>33</v>
          </cell>
          <cell r="L97">
            <v>47</v>
          </cell>
        </row>
        <row r="98">
          <cell r="D98">
            <v>331</v>
          </cell>
          <cell r="E98">
            <v>239</v>
          </cell>
          <cell r="F98">
            <v>570</v>
          </cell>
          <cell r="H98">
            <v>457</v>
          </cell>
          <cell r="I98">
            <v>323</v>
          </cell>
          <cell r="J98">
            <v>780</v>
          </cell>
          <cell r="L98">
            <v>1350</v>
          </cell>
        </row>
        <row r="99">
          <cell r="A99" t="str">
            <v>Facultad de Derecho</v>
          </cell>
          <cell r="B99" t="str">
            <v>Comercio Exterior</v>
          </cell>
          <cell r="C99" t="str">
            <v>3</v>
          </cell>
          <cell r="D99">
            <v>1</v>
          </cell>
          <cell r="E99">
            <v>1</v>
          </cell>
          <cell r="F99">
            <v>2</v>
          </cell>
          <cell r="H99">
            <v>0</v>
          </cell>
          <cell r="I99">
            <v>1</v>
          </cell>
          <cell r="J99">
            <v>1</v>
          </cell>
          <cell r="L99">
            <v>3</v>
          </cell>
        </row>
        <row r="100">
          <cell r="A100" t="str">
            <v>Facultad de Derecho</v>
          </cell>
          <cell r="B100" t="str">
            <v>Derecho Civil</v>
          </cell>
          <cell r="C100" t="str">
            <v>3</v>
          </cell>
          <cell r="D100">
            <v>2</v>
          </cell>
          <cell r="E100">
            <v>2</v>
          </cell>
          <cell r="F100">
            <v>4</v>
          </cell>
          <cell r="H100">
            <v>3</v>
          </cell>
          <cell r="I100">
            <v>0</v>
          </cell>
          <cell r="J100">
            <v>3</v>
          </cell>
          <cell r="L100">
            <v>7</v>
          </cell>
        </row>
        <row r="101">
          <cell r="A101" t="str">
            <v>Facultad de Derecho</v>
          </cell>
          <cell r="B101" t="str">
            <v>Derecho Constitucional y Administrativo</v>
          </cell>
          <cell r="C101" t="str">
            <v>3</v>
          </cell>
          <cell r="D101">
            <v>1</v>
          </cell>
          <cell r="E101">
            <v>0</v>
          </cell>
          <cell r="F101">
            <v>1</v>
          </cell>
          <cell r="H101">
            <v>1</v>
          </cell>
          <cell r="I101">
            <v>0</v>
          </cell>
          <cell r="J101">
            <v>1</v>
          </cell>
          <cell r="L101">
            <v>2</v>
          </cell>
        </row>
        <row r="102">
          <cell r="A102" t="str">
            <v>Facultad de Derecho</v>
          </cell>
          <cell r="B102" t="str">
            <v>Derecho Financiero</v>
          </cell>
          <cell r="C102" t="str">
            <v>3</v>
          </cell>
          <cell r="D102">
            <v>0</v>
          </cell>
          <cell r="E102">
            <v>0</v>
          </cell>
          <cell r="F102">
            <v>0</v>
          </cell>
          <cell r="H102">
            <v>1</v>
          </cell>
          <cell r="I102">
            <v>0</v>
          </cell>
          <cell r="J102">
            <v>1</v>
          </cell>
          <cell r="L102">
            <v>1</v>
          </cell>
        </row>
        <row r="103">
          <cell r="A103" t="str">
            <v>Facultad de Derecho</v>
          </cell>
          <cell r="B103" t="str">
            <v>Derecho Fiscal</v>
          </cell>
          <cell r="C103" t="str">
            <v>3</v>
          </cell>
          <cell r="D103">
            <v>1</v>
          </cell>
          <cell r="E103">
            <v>0</v>
          </cell>
          <cell r="F103">
            <v>1</v>
          </cell>
          <cell r="H103">
            <v>0</v>
          </cell>
          <cell r="I103">
            <v>1</v>
          </cell>
          <cell r="J103">
            <v>1</v>
          </cell>
          <cell r="L103">
            <v>2</v>
          </cell>
        </row>
        <row r="104">
          <cell r="A104" t="str">
            <v>Facultad de Derecho</v>
          </cell>
          <cell r="B104" t="str">
            <v>Derecho Internacional</v>
          </cell>
          <cell r="C104" t="str">
            <v>3</v>
          </cell>
          <cell r="D104">
            <v>0</v>
          </cell>
          <cell r="E104">
            <v>3</v>
          </cell>
          <cell r="F104">
            <v>3</v>
          </cell>
          <cell r="H104">
            <v>1</v>
          </cell>
          <cell r="I104">
            <v>0</v>
          </cell>
          <cell r="J104">
            <v>1</v>
          </cell>
          <cell r="L104">
            <v>4</v>
          </cell>
        </row>
        <row r="105">
          <cell r="A105" t="str">
            <v>Facultad de Derecho</v>
          </cell>
          <cell r="B105" t="str">
            <v>Derecho Penal</v>
          </cell>
          <cell r="C105" t="str">
            <v>3</v>
          </cell>
          <cell r="D105">
            <v>2</v>
          </cell>
          <cell r="E105">
            <v>1</v>
          </cell>
          <cell r="F105">
            <v>3</v>
          </cell>
          <cell r="H105">
            <v>3</v>
          </cell>
          <cell r="I105">
            <v>1</v>
          </cell>
          <cell r="J105">
            <v>4</v>
          </cell>
          <cell r="L105">
            <v>7</v>
          </cell>
        </row>
        <row r="106">
          <cell r="A106" t="str">
            <v>Facultad de Derecho</v>
          </cell>
          <cell r="B106" t="str">
            <v>Procuración y Administración de Justicia</v>
          </cell>
          <cell r="C106" t="str">
            <v>3</v>
          </cell>
          <cell r="D106">
            <v>0</v>
          </cell>
          <cell r="E106">
            <v>0</v>
          </cell>
          <cell r="F106">
            <v>0</v>
          </cell>
          <cell r="H106">
            <v>2</v>
          </cell>
          <cell r="I106">
            <v>1</v>
          </cell>
          <cell r="J106">
            <v>3</v>
          </cell>
          <cell r="L106">
            <v>3</v>
          </cell>
        </row>
        <row r="107">
          <cell r="D107">
            <v>7</v>
          </cell>
          <cell r="E107">
            <v>7</v>
          </cell>
          <cell r="F107">
            <v>14</v>
          </cell>
          <cell r="H107">
            <v>11</v>
          </cell>
          <cell r="I107">
            <v>4</v>
          </cell>
          <cell r="J107">
            <v>15</v>
          </cell>
          <cell r="L107">
            <v>29</v>
          </cell>
        </row>
        <row r="108">
          <cell r="A108" t="str">
            <v>Facultad de Derecho</v>
          </cell>
          <cell r="B108" t="str">
            <v>Derecho</v>
          </cell>
          <cell r="C108" t="str">
            <v>4</v>
          </cell>
          <cell r="D108">
            <v>73</v>
          </cell>
          <cell r="E108">
            <v>57</v>
          </cell>
          <cell r="F108">
            <v>130</v>
          </cell>
          <cell r="H108">
            <v>104</v>
          </cell>
          <cell r="I108">
            <v>78</v>
          </cell>
          <cell r="J108">
            <v>182</v>
          </cell>
          <cell r="L108">
            <v>312</v>
          </cell>
        </row>
        <row r="109">
          <cell r="D109">
            <v>73</v>
          </cell>
          <cell r="E109">
            <v>57</v>
          </cell>
          <cell r="F109">
            <v>130</v>
          </cell>
          <cell r="H109">
            <v>104</v>
          </cell>
          <cell r="I109">
            <v>78</v>
          </cell>
          <cell r="J109">
            <v>182</v>
          </cell>
          <cell r="L109">
            <v>312</v>
          </cell>
        </row>
        <row r="110">
          <cell r="A110" t="str">
            <v>Facultad de Derecho</v>
          </cell>
          <cell r="B110" t="str">
            <v>Derecho</v>
          </cell>
          <cell r="C110" t="str">
            <v>5</v>
          </cell>
          <cell r="D110">
            <v>31</v>
          </cell>
          <cell r="E110">
            <v>11</v>
          </cell>
          <cell r="F110">
            <v>42</v>
          </cell>
          <cell r="H110">
            <v>121</v>
          </cell>
          <cell r="I110">
            <v>42</v>
          </cell>
          <cell r="J110">
            <v>163</v>
          </cell>
          <cell r="L110">
            <v>205</v>
          </cell>
        </row>
        <row r="111">
          <cell r="A111" t="str">
            <v>Facultad de Derecho</v>
          </cell>
          <cell r="B111" t="str">
            <v>Derecho Fiscal</v>
          </cell>
          <cell r="C111" t="str">
            <v>5</v>
          </cell>
          <cell r="D111">
            <v>0</v>
          </cell>
          <cell r="E111">
            <v>0</v>
          </cell>
          <cell r="F111">
            <v>0</v>
          </cell>
          <cell r="H111">
            <v>0</v>
          </cell>
          <cell r="I111">
            <v>0</v>
          </cell>
          <cell r="J111">
            <v>0</v>
          </cell>
          <cell r="L111">
            <v>0</v>
          </cell>
        </row>
        <row r="112">
          <cell r="D112">
            <v>31</v>
          </cell>
          <cell r="E112">
            <v>11</v>
          </cell>
          <cell r="F112">
            <v>42</v>
          </cell>
          <cell r="H112">
            <v>121</v>
          </cell>
          <cell r="I112">
            <v>42</v>
          </cell>
          <cell r="J112">
            <v>163</v>
          </cell>
          <cell r="L112">
            <v>205</v>
          </cell>
        </row>
        <row r="113">
          <cell r="D113">
            <v>111</v>
          </cell>
          <cell r="E113">
            <v>75</v>
          </cell>
          <cell r="F113">
            <v>186</v>
          </cell>
          <cell r="H113">
            <v>236</v>
          </cell>
          <cell r="I113">
            <v>124</v>
          </cell>
          <cell r="J113">
            <v>360</v>
          </cell>
          <cell r="L113">
            <v>546</v>
          </cell>
        </row>
        <row r="114">
          <cell r="A114" t="str">
            <v>Facultad de Economía</v>
          </cell>
          <cell r="B114" t="str">
            <v>Ciencias Económicas</v>
          </cell>
          <cell r="C114" t="str">
            <v>4</v>
          </cell>
          <cell r="D114">
            <v>0</v>
          </cell>
          <cell r="E114">
            <v>0</v>
          </cell>
          <cell r="F114">
            <v>0</v>
          </cell>
          <cell r="H114">
            <v>6</v>
          </cell>
          <cell r="I114">
            <v>2</v>
          </cell>
          <cell r="J114">
            <v>8</v>
          </cell>
          <cell r="L114">
            <v>8</v>
          </cell>
        </row>
        <row r="115">
          <cell r="A115" t="str">
            <v>Facultad de Economía</v>
          </cell>
          <cell r="B115" t="str">
            <v>Economía</v>
          </cell>
          <cell r="C115" t="str">
            <v>4</v>
          </cell>
          <cell r="D115">
            <v>0</v>
          </cell>
          <cell r="E115">
            <v>1</v>
          </cell>
          <cell r="F115">
            <v>1</v>
          </cell>
          <cell r="H115">
            <v>31</v>
          </cell>
          <cell r="I115">
            <v>15</v>
          </cell>
          <cell r="J115">
            <v>46</v>
          </cell>
          <cell r="L115">
            <v>47</v>
          </cell>
        </row>
        <row r="116">
          <cell r="D116">
            <v>0</v>
          </cell>
          <cell r="E116">
            <v>1</v>
          </cell>
          <cell r="F116">
            <v>1</v>
          </cell>
          <cell r="H116">
            <v>37</v>
          </cell>
          <cell r="I116">
            <v>17</v>
          </cell>
          <cell r="J116">
            <v>54</v>
          </cell>
          <cell r="L116">
            <v>55</v>
          </cell>
        </row>
        <row r="117">
          <cell r="A117" t="str">
            <v>Facultad de Economía</v>
          </cell>
          <cell r="B117" t="str">
            <v>Economía</v>
          </cell>
          <cell r="C117" t="str">
            <v>5</v>
          </cell>
          <cell r="D117">
            <v>0</v>
          </cell>
          <cell r="E117">
            <v>1</v>
          </cell>
          <cell r="F117">
            <v>1</v>
          </cell>
          <cell r="H117">
            <v>28</v>
          </cell>
          <cell r="I117">
            <v>9</v>
          </cell>
          <cell r="J117">
            <v>37</v>
          </cell>
          <cell r="L117">
            <v>38</v>
          </cell>
        </row>
        <row r="118">
          <cell r="D118">
            <v>0</v>
          </cell>
          <cell r="E118">
            <v>1</v>
          </cell>
          <cell r="F118">
            <v>1</v>
          </cell>
          <cell r="H118">
            <v>28</v>
          </cell>
          <cell r="I118">
            <v>9</v>
          </cell>
          <cell r="J118">
            <v>37</v>
          </cell>
          <cell r="L118">
            <v>38</v>
          </cell>
        </row>
        <row r="119">
          <cell r="D119">
            <v>0</v>
          </cell>
          <cell r="E119">
            <v>2</v>
          </cell>
          <cell r="F119">
            <v>2</v>
          </cell>
          <cell r="H119">
            <v>65</v>
          </cell>
          <cell r="I119">
            <v>26</v>
          </cell>
          <cell r="J119">
            <v>91</v>
          </cell>
          <cell r="L119">
            <v>93</v>
          </cell>
        </row>
        <row r="120">
          <cell r="A120" t="str">
            <v>Facultad de Estudios Superiores Cuautitlán</v>
          </cell>
          <cell r="B120" t="str">
            <v>Físico-Química (Métodos y Metrología)</v>
          </cell>
          <cell r="C120" t="str">
            <v>4</v>
          </cell>
          <cell r="D120">
            <v>4</v>
          </cell>
          <cell r="E120">
            <v>3</v>
          </cell>
          <cell r="F120">
            <v>7</v>
          </cell>
          <cell r="H120">
            <v>7</v>
          </cell>
          <cell r="I120">
            <v>7</v>
          </cell>
          <cell r="J120">
            <v>14</v>
          </cell>
          <cell r="L120">
            <v>21</v>
          </cell>
        </row>
        <row r="121">
          <cell r="A121" t="str">
            <v>Facultad de Estudios Superiores Cuautitlán</v>
          </cell>
          <cell r="B121" t="str">
            <v>Ingeniería (Metal-Mecánica)</v>
          </cell>
          <cell r="C121" t="str">
            <v>4</v>
          </cell>
          <cell r="D121">
            <v>15</v>
          </cell>
          <cell r="E121">
            <v>1</v>
          </cell>
          <cell r="F121">
            <v>16</v>
          </cell>
          <cell r="H121">
            <v>45</v>
          </cell>
          <cell r="I121">
            <v>3</v>
          </cell>
          <cell r="J121">
            <v>48</v>
          </cell>
          <cell r="L121">
            <v>64</v>
          </cell>
        </row>
        <row r="122">
          <cell r="A122" t="str">
            <v>Facultad de Estudios Superiores Cuautitlán</v>
          </cell>
          <cell r="B122" t="str">
            <v>Microbiología</v>
          </cell>
          <cell r="C122" t="str">
            <v>4</v>
          </cell>
          <cell r="D122">
            <v>3</v>
          </cell>
          <cell r="E122">
            <v>8</v>
          </cell>
          <cell r="F122">
            <v>11</v>
          </cell>
          <cell r="H122">
            <v>3</v>
          </cell>
          <cell r="I122">
            <v>15</v>
          </cell>
          <cell r="J122">
            <v>18</v>
          </cell>
          <cell r="L122">
            <v>29</v>
          </cell>
        </row>
        <row r="123">
          <cell r="A123" t="str">
            <v>Facultad de Estudios Superiores Cuautitlán</v>
          </cell>
          <cell r="B123" t="str">
            <v>Nutrición Animal</v>
          </cell>
          <cell r="C123" t="str">
            <v>4</v>
          </cell>
          <cell r="D123">
            <v>0</v>
          </cell>
          <cell r="E123">
            <v>0</v>
          </cell>
          <cell r="F123">
            <v>0</v>
          </cell>
          <cell r="H123">
            <v>7</v>
          </cell>
          <cell r="I123">
            <v>1</v>
          </cell>
          <cell r="J123">
            <v>8</v>
          </cell>
          <cell r="L123">
            <v>8</v>
          </cell>
        </row>
        <row r="124">
          <cell r="A124" t="str">
            <v>Facultad de Estudios Superiores Cuautitlán</v>
          </cell>
          <cell r="B124" t="str">
            <v>Producción Animal (Ovinos y Caprinos)</v>
          </cell>
          <cell r="C124" t="str">
            <v>4</v>
          </cell>
          <cell r="D124">
            <v>0</v>
          </cell>
          <cell r="E124">
            <v>0</v>
          </cell>
          <cell r="F124">
            <v>0</v>
          </cell>
          <cell r="H124">
            <v>1</v>
          </cell>
          <cell r="I124">
            <v>2</v>
          </cell>
          <cell r="J124">
            <v>3</v>
          </cell>
          <cell r="L124">
            <v>3</v>
          </cell>
        </row>
        <row r="125">
          <cell r="A125" t="str">
            <v>Facultad de Estudios Superiores Cuautitlán</v>
          </cell>
          <cell r="B125" t="str">
            <v>Reproducción Animal</v>
          </cell>
          <cell r="C125" t="str">
            <v>4</v>
          </cell>
          <cell r="D125">
            <v>0</v>
          </cell>
          <cell r="E125">
            <v>0</v>
          </cell>
          <cell r="F125">
            <v>0</v>
          </cell>
          <cell r="H125">
            <v>1</v>
          </cell>
          <cell r="I125">
            <v>3</v>
          </cell>
          <cell r="J125">
            <v>4</v>
          </cell>
          <cell r="L125">
            <v>4</v>
          </cell>
        </row>
        <row r="126">
          <cell r="L126">
            <v>129</v>
          </cell>
        </row>
        <row r="127">
          <cell r="A127" t="str">
            <v>Facultad de Estudios Superiores Cuautitlán</v>
          </cell>
          <cell r="B127" t="str">
            <v>Ciencias (Microbiología)</v>
          </cell>
          <cell r="C127" t="str">
            <v>5</v>
          </cell>
          <cell r="D127">
            <v>0</v>
          </cell>
          <cell r="E127">
            <v>2</v>
          </cell>
          <cell r="F127">
            <v>2</v>
          </cell>
          <cell r="H127">
            <v>4</v>
          </cell>
          <cell r="I127">
            <v>1</v>
          </cell>
          <cell r="J127">
            <v>5</v>
          </cell>
          <cell r="L127">
            <v>7</v>
          </cell>
        </row>
        <row r="128">
          <cell r="L128">
            <v>7</v>
          </cell>
        </row>
        <row r="129">
          <cell r="L129">
            <v>136</v>
          </cell>
        </row>
        <row r="130">
          <cell r="A130" t="str">
            <v>Facultad de Estudios Superiores Zaragoza</v>
          </cell>
          <cell r="B130" t="str">
            <v>Desarrollo Farmacéutico</v>
          </cell>
          <cell r="C130" t="str">
            <v>3</v>
          </cell>
          <cell r="D130">
            <v>3</v>
          </cell>
          <cell r="E130">
            <v>4</v>
          </cell>
          <cell r="F130">
            <v>7</v>
          </cell>
          <cell r="H130">
            <v>2</v>
          </cell>
          <cell r="I130">
            <v>2</v>
          </cell>
          <cell r="J130">
            <v>4</v>
          </cell>
          <cell r="L130">
            <v>11</v>
          </cell>
        </row>
        <row r="131">
          <cell r="A131" t="str">
            <v>Facultad de Estudios Superiores Zaragoza</v>
          </cell>
          <cell r="B131" t="str">
            <v>Estomatología en Atención Primaria</v>
          </cell>
          <cell r="C131" t="str">
            <v>3</v>
          </cell>
          <cell r="D131">
            <v>2</v>
          </cell>
          <cell r="E131">
            <v>5</v>
          </cell>
          <cell r="F131">
            <v>7</v>
          </cell>
          <cell r="H131">
            <v>2</v>
          </cell>
          <cell r="I131">
            <v>8</v>
          </cell>
          <cell r="J131">
            <v>10</v>
          </cell>
          <cell r="L131">
            <v>17</v>
          </cell>
        </row>
        <row r="132">
          <cell r="A132" t="str">
            <v>Facultad de Estudios Superiores Zaragoza</v>
          </cell>
          <cell r="B132" t="str">
            <v>Procesos Farmacéuticos</v>
          </cell>
          <cell r="C132" t="str">
            <v>3</v>
          </cell>
          <cell r="D132">
            <v>3</v>
          </cell>
          <cell r="E132">
            <v>11</v>
          </cell>
          <cell r="F132">
            <v>14</v>
          </cell>
          <cell r="H132">
            <v>0</v>
          </cell>
          <cell r="I132">
            <v>1</v>
          </cell>
          <cell r="J132">
            <v>1</v>
          </cell>
          <cell r="L132">
            <v>15</v>
          </cell>
        </row>
        <row r="133">
          <cell r="A133" t="str">
            <v>Facultad de Estudios Superiores Zaragoza</v>
          </cell>
          <cell r="B133" t="str">
            <v>Salud en el Trabajo y su Impacto Ambiental</v>
          </cell>
          <cell r="C133" t="str">
            <v>3</v>
          </cell>
          <cell r="D133">
            <v>1</v>
          </cell>
          <cell r="E133">
            <v>4</v>
          </cell>
          <cell r="F133">
            <v>5</v>
          </cell>
          <cell r="H133">
            <v>7</v>
          </cell>
          <cell r="I133">
            <v>9</v>
          </cell>
          <cell r="J133">
            <v>16</v>
          </cell>
          <cell r="L133">
            <v>21</v>
          </cell>
        </row>
        <row r="134">
          <cell r="L134">
            <v>64</v>
          </cell>
        </row>
        <row r="135">
          <cell r="A135" t="str">
            <v>Facultad de Estudios Superiores Zaragoza</v>
          </cell>
          <cell r="B135" t="str">
            <v>Psicología (Educación Especial)</v>
          </cell>
          <cell r="C135" t="str">
            <v>4</v>
          </cell>
          <cell r="D135">
            <v>4</v>
          </cell>
          <cell r="E135">
            <v>17</v>
          </cell>
          <cell r="F135">
            <v>21</v>
          </cell>
          <cell r="H135">
            <v>1</v>
          </cell>
          <cell r="I135">
            <v>2</v>
          </cell>
          <cell r="J135">
            <v>3</v>
          </cell>
          <cell r="L135">
            <v>24</v>
          </cell>
        </row>
        <row r="136">
          <cell r="A136" t="str">
            <v>Facultad de Estudios Superiores Zaragoza</v>
          </cell>
          <cell r="B136" t="str">
            <v>Neuropsicología</v>
          </cell>
          <cell r="C136" t="str">
            <v>4</v>
          </cell>
          <cell r="D136">
            <v>3</v>
          </cell>
          <cell r="E136">
            <v>12</v>
          </cell>
          <cell r="F136">
            <v>15</v>
          </cell>
          <cell r="H136">
            <v>3</v>
          </cell>
          <cell r="I136">
            <v>13</v>
          </cell>
          <cell r="J136">
            <v>16</v>
          </cell>
          <cell r="L136">
            <v>31</v>
          </cell>
        </row>
        <row r="137">
          <cell r="A137" t="str">
            <v>Facultad de Estudios Superiores Zaragoza</v>
          </cell>
          <cell r="B137" t="str">
            <v>Ciencias (Biología de los Sistemas Humanos)</v>
          </cell>
          <cell r="C137" t="str">
            <v>4</v>
          </cell>
          <cell r="D137">
            <v>0</v>
          </cell>
          <cell r="E137">
            <v>0</v>
          </cell>
          <cell r="F137">
            <v>0</v>
          </cell>
          <cell r="H137">
            <v>3</v>
          </cell>
          <cell r="I137">
            <v>6</v>
          </cell>
          <cell r="J137">
            <v>9</v>
          </cell>
          <cell r="L137">
            <v>9</v>
          </cell>
        </row>
        <row r="138">
          <cell r="L138">
            <v>64</v>
          </cell>
        </row>
        <row r="139">
          <cell r="A139" t="str">
            <v>Facultad de Estudios Superiores Zaragoza</v>
          </cell>
          <cell r="B139" t="str">
            <v>Ciencias (Biología)</v>
          </cell>
          <cell r="C139" t="str">
            <v>5</v>
          </cell>
          <cell r="D139">
            <v>1</v>
          </cell>
          <cell r="E139">
            <v>4</v>
          </cell>
          <cell r="F139">
            <v>5</v>
          </cell>
          <cell r="H139">
            <v>5</v>
          </cell>
          <cell r="I139">
            <v>1</v>
          </cell>
          <cell r="J139">
            <v>6</v>
          </cell>
          <cell r="L139">
            <v>11</v>
          </cell>
        </row>
        <row r="140">
          <cell r="L140">
            <v>11</v>
          </cell>
        </row>
        <row r="141">
          <cell r="L141">
            <v>139</v>
          </cell>
        </row>
        <row r="142">
          <cell r="A142" t="str">
            <v>Facultad de Filosofía y Letras</v>
          </cell>
          <cell r="B142" t="str">
            <v>Bibliotecología</v>
          </cell>
          <cell r="C142" t="str">
            <v>4</v>
          </cell>
          <cell r="D142">
            <v>8</v>
          </cell>
          <cell r="E142">
            <v>11</v>
          </cell>
          <cell r="F142">
            <v>19</v>
          </cell>
          <cell r="H142">
            <v>8</v>
          </cell>
          <cell r="I142">
            <v>25</v>
          </cell>
          <cell r="J142">
            <v>33</v>
          </cell>
          <cell r="L142">
            <v>52</v>
          </cell>
        </row>
        <row r="143">
          <cell r="A143" t="str">
            <v>Facultad de Filosofía y Letras</v>
          </cell>
          <cell r="B143" t="str">
            <v>Enseñanza Superior</v>
          </cell>
          <cell r="C143" t="str">
            <v>4</v>
          </cell>
          <cell r="D143">
            <v>15</v>
          </cell>
          <cell r="E143">
            <v>18</v>
          </cell>
          <cell r="F143">
            <v>33</v>
          </cell>
          <cell r="H143">
            <v>8</v>
          </cell>
          <cell r="I143">
            <v>14</v>
          </cell>
          <cell r="J143">
            <v>22</v>
          </cell>
          <cell r="L143">
            <v>55</v>
          </cell>
        </row>
        <row r="144">
          <cell r="A144" t="str">
            <v>Facultad de Filosofía y Letras</v>
          </cell>
          <cell r="B144" t="str">
            <v>Estudios Latinoamericanos</v>
          </cell>
          <cell r="C144" t="str">
            <v>4</v>
          </cell>
          <cell r="D144">
            <v>10</v>
          </cell>
          <cell r="E144">
            <v>23</v>
          </cell>
          <cell r="F144">
            <v>33</v>
          </cell>
          <cell r="H144">
            <v>15</v>
          </cell>
          <cell r="I144">
            <v>19</v>
          </cell>
          <cell r="J144">
            <v>34</v>
          </cell>
          <cell r="L144">
            <v>67</v>
          </cell>
        </row>
        <row r="145">
          <cell r="A145" t="str">
            <v>Facultad de Filosofía y Letras</v>
          </cell>
          <cell r="B145" t="str">
            <v>Estudios Mesoamericanos</v>
          </cell>
          <cell r="C145" t="str">
            <v>4</v>
          </cell>
          <cell r="D145">
            <v>6</v>
          </cell>
          <cell r="E145">
            <v>10</v>
          </cell>
          <cell r="F145">
            <v>16</v>
          </cell>
          <cell r="H145">
            <v>13</v>
          </cell>
          <cell r="I145">
            <v>13</v>
          </cell>
          <cell r="J145">
            <v>26</v>
          </cell>
          <cell r="L145">
            <v>42</v>
          </cell>
        </row>
        <row r="146">
          <cell r="A146" t="str">
            <v>Facultad de Filosofía y Letras</v>
          </cell>
          <cell r="B146" t="str">
            <v>Filosofía</v>
          </cell>
          <cell r="C146" t="str">
            <v>4</v>
          </cell>
          <cell r="D146">
            <v>28</v>
          </cell>
          <cell r="E146">
            <v>15</v>
          </cell>
          <cell r="F146">
            <v>43</v>
          </cell>
          <cell r="H146">
            <v>42</v>
          </cell>
          <cell r="I146">
            <v>27</v>
          </cell>
          <cell r="J146">
            <v>69</v>
          </cell>
          <cell r="L146">
            <v>112</v>
          </cell>
        </row>
        <row r="147">
          <cell r="A147" t="str">
            <v>Facultad de Filosofía y Letras</v>
          </cell>
          <cell r="B147" t="str">
            <v>Filosofía de la Ciencia</v>
          </cell>
          <cell r="C147" t="str">
            <v>4</v>
          </cell>
          <cell r="D147">
            <v>4</v>
          </cell>
          <cell r="E147">
            <v>3</v>
          </cell>
          <cell r="F147">
            <v>7</v>
          </cell>
          <cell r="H147">
            <v>0</v>
          </cell>
          <cell r="I147">
            <v>0</v>
          </cell>
          <cell r="J147">
            <v>0</v>
          </cell>
          <cell r="L147">
            <v>7</v>
          </cell>
        </row>
        <row r="148">
          <cell r="A148" t="str">
            <v>Facultad de Filosofía y Letras</v>
          </cell>
          <cell r="B148" t="str">
            <v>Geografía</v>
          </cell>
          <cell r="C148" t="str">
            <v>4</v>
          </cell>
          <cell r="D148">
            <v>11</v>
          </cell>
          <cell r="E148">
            <v>7</v>
          </cell>
          <cell r="F148">
            <v>18</v>
          </cell>
          <cell r="H148">
            <v>13</v>
          </cell>
          <cell r="I148">
            <v>16</v>
          </cell>
          <cell r="J148">
            <v>29</v>
          </cell>
          <cell r="L148">
            <v>47</v>
          </cell>
        </row>
        <row r="149">
          <cell r="A149" t="str">
            <v>Facultad de Filosofía y Letras</v>
          </cell>
          <cell r="B149" t="str">
            <v>Historia (Historia de México)</v>
          </cell>
          <cell r="C149" t="str">
            <v>4</v>
          </cell>
          <cell r="D149">
            <v>15</v>
          </cell>
          <cell r="E149">
            <v>16</v>
          </cell>
          <cell r="F149">
            <v>31</v>
          </cell>
          <cell r="H149">
            <v>39</v>
          </cell>
          <cell r="I149">
            <v>49</v>
          </cell>
          <cell r="J149">
            <v>88</v>
          </cell>
          <cell r="L149">
            <v>119</v>
          </cell>
        </row>
        <row r="150">
          <cell r="A150" t="str">
            <v>Facultad de Filosofía y Letras</v>
          </cell>
          <cell r="B150" t="str">
            <v>Historia (Historia del Arte)</v>
          </cell>
          <cell r="C150" t="str">
            <v>4</v>
          </cell>
          <cell r="D150">
            <v>5</v>
          </cell>
          <cell r="E150">
            <v>17</v>
          </cell>
          <cell r="F150">
            <v>22</v>
          </cell>
          <cell r="H150">
            <v>13</v>
          </cell>
          <cell r="I150">
            <v>40</v>
          </cell>
          <cell r="J150">
            <v>53</v>
          </cell>
          <cell r="L150">
            <v>75</v>
          </cell>
        </row>
        <row r="151">
          <cell r="A151" t="str">
            <v>Facultad de Filosofía y Letras</v>
          </cell>
          <cell r="B151" t="str">
            <v>Letras (Letras Clásicas)</v>
          </cell>
          <cell r="C151" t="str">
            <v>4</v>
          </cell>
          <cell r="D151">
            <v>1</v>
          </cell>
          <cell r="E151">
            <v>1</v>
          </cell>
          <cell r="F151">
            <v>2</v>
          </cell>
          <cell r="H151">
            <v>3</v>
          </cell>
          <cell r="I151">
            <v>10</v>
          </cell>
          <cell r="J151">
            <v>13</v>
          </cell>
          <cell r="L151">
            <v>15</v>
          </cell>
        </row>
        <row r="152">
          <cell r="A152" t="str">
            <v>Facultad de Filosofía y Letras</v>
          </cell>
          <cell r="B152" t="str">
            <v>Letras (Lingüística Hispánica)</v>
          </cell>
          <cell r="C152" t="str">
            <v>4</v>
          </cell>
          <cell r="D152">
            <v>3</v>
          </cell>
          <cell r="E152">
            <v>9</v>
          </cell>
          <cell r="F152">
            <v>12</v>
          </cell>
          <cell r="H152">
            <v>8</v>
          </cell>
          <cell r="I152">
            <v>20</v>
          </cell>
          <cell r="J152">
            <v>28</v>
          </cell>
          <cell r="L152">
            <v>40</v>
          </cell>
        </row>
        <row r="153">
          <cell r="A153" t="str">
            <v>Facultad de Filosofía y Letras</v>
          </cell>
          <cell r="B153" t="str">
            <v>Letras (Literatura Española)</v>
          </cell>
          <cell r="C153" t="str">
            <v>4</v>
          </cell>
          <cell r="D153">
            <v>0</v>
          </cell>
          <cell r="E153">
            <v>5</v>
          </cell>
          <cell r="F153">
            <v>5</v>
          </cell>
          <cell r="H153">
            <v>8</v>
          </cell>
          <cell r="I153">
            <v>11</v>
          </cell>
          <cell r="J153">
            <v>19</v>
          </cell>
          <cell r="L153">
            <v>24</v>
          </cell>
        </row>
        <row r="154">
          <cell r="A154" t="str">
            <v>Facultad de Filosofía y Letras</v>
          </cell>
          <cell r="B154" t="str">
            <v>Letras (Literatura Iberoamericana)</v>
          </cell>
          <cell r="C154" t="str">
            <v>4</v>
          </cell>
          <cell r="D154">
            <v>4</v>
          </cell>
          <cell r="E154">
            <v>13</v>
          </cell>
          <cell r="F154">
            <v>17</v>
          </cell>
          <cell r="H154">
            <v>12</v>
          </cell>
          <cell r="I154">
            <v>30</v>
          </cell>
          <cell r="J154">
            <v>42</v>
          </cell>
          <cell r="L154">
            <v>59</v>
          </cell>
        </row>
        <row r="155">
          <cell r="A155" t="str">
            <v>Facultad de Filosofía y Letras</v>
          </cell>
          <cell r="B155" t="str">
            <v>Letras (Literatura Mexicana)</v>
          </cell>
          <cell r="C155" t="str">
            <v>4</v>
          </cell>
          <cell r="D155">
            <v>3</v>
          </cell>
          <cell r="E155">
            <v>12</v>
          </cell>
          <cell r="F155">
            <v>15</v>
          </cell>
          <cell r="H155">
            <v>9</v>
          </cell>
          <cell r="I155">
            <v>22</v>
          </cell>
          <cell r="J155">
            <v>31</v>
          </cell>
          <cell r="L155">
            <v>46</v>
          </cell>
        </row>
        <row r="156">
          <cell r="A156" t="str">
            <v>Facultad de Filosofía y Letras</v>
          </cell>
          <cell r="B156" t="str">
            <v>Literatura Comparada</v>
          </cell>
          <cell r="C156" t="str">
            <v>4</v>
          </cell>
          <cell r="D156">
            <v>2</v>
          </cell>
          <cell r="E156">
            <v>12</v>
          </cell>
          <cell r="F156">
            <v>14</v>
          </cell>
          <cell r="H156">
            <v>7</v>
          </cell>
          <cell r="I156">
            <v>16</v>
          </cell>
          <cell r="J156">
            <v>23</v>
          </cell>
          <cell r="L156">
            <v>37</v>
          </cell>
        </row>
        <row r="157">
          <cell r="A157" t="str">
            <v>Facultad de Filosofía y Letras</v>
          </cell>
          <cell r="B157" t="str">
            <v>Pedagogía</v>
          </cell>
          <cell r="C157" t="str">
            <v>4</v>
          </cell>
          <cell r="D157">
            <v>4</v>
          </cell>
          <cell r="E157">
            <v>39</v>
          </cell>
          <cell r="F157">
            <v>43</v>
          </cell>
          <cell r="H157">
            <v>13</v>
          </cell>
          <cell r="I157">
            <v>55</v>
          </cell>
          <cell r="J157">
            <v>68</v>
          </cell>
          <cell r="L157">
            <v>111</v>
          </cell>
        </row>
        <row r="158">
          <cell r="L158">
            <v>908</v>
          </cell>
        </row>
        <row r="159">
          <cell r="A159" t="str">
            <v>Facultad de Filosofía y Letras</v>
          </cell>
          <cell r="B159" t="str">
            <v>Antropología</v>
          </cell>
          <cell r="C159" t="str">
            <v>5</v>
          </cell>
          <cell r="D159">
            <v>9</v>
          </cell>
          <cell r="E159">
            <v>12</v>
          </cell>
          <cell r="F159">
            <v>21</v>
          </cell>
          <cell r="H159">
            <v>24</v>
          </cell>
          <cell r="I159">
            <v>36</v>
          </cell>
          <cell r="J159">
            <v>60</v>
          </cell>
          <cell r="L159">
            <v>81</v>
          </cell>
        </row>
        <row r="160">
          <cell r="A160" t="str">
            <v>Facultad de Filosofía y Letras</v>
          </cell>
          <cell r="B160" t="str">
            <v>Estudios Latinoamericanos</v>
          </cell>
          <cell r="C160" t="str">
            <v>5</v>
          </cell>
          <cell r="D160">
            <v>5</v>
          </cell>
          <cell r="E160">
            <v>5</v>
          </cell>
          <cell r="F160">
            <v>10</v>
          </cell>
          <cell r="H160">
            <v>17</v>
          </cell>
          <cell r="I160">
            <v>14</v>
          </cell>
          <cell r="J160">
            <v>31</v>
          </cell>
          <cell r="L160">
            <v>41</v>
          </cell>
        </row>
        <row r="161">
          <cell r="A161" t="str">
            <v>Facultad de Filosofía y Letras</v>
          </cell>
          <cell r="B161" t="str">
            <v>Estudios Mesoamericanos</v>
          </cell>
          <cell r="C161" t="str">
            <v>5</v>
          </cell>
          <cell r="D161">
            <v>5</v>
          </cell>
          <cell r="E161">
            <v>4</v>
          </cell>
          <cell r="F161">
            <v>9</v>
          </cell>
          <cell r="H161">
            <v>8</v>
          </cell>
          <cell r="I161">
            <v>10</v>
          </cell>
          <cell r="J161">
            <v>18</v>
          </cell>
          <cell r="L161">
            <v>27</v>
          </cell>
        </row>
        <row r="162">
          <cell r="A162" t="str">
            <v>Facultad de Filosofía y Letras</v>
          </cell>
          <cell r="B162" t="str">
            <v>Filosofía</v>
          </cell>
          <cell r="C162" t="str">
            <v>5</v>
          </cell>
          <cell r="D162">
            <v>11</v>
          </cell>
          <cell r="E162">
            <v>7</v>
          </cell>
          <cell r="F162">
            <v>18</v>
          </cell>
          <cell r="H162">
            <v>25</v>
          </cell>
          <cell r="I162">
            <v>14</v>
          </cell>
          <cell r="J162">
            <v>39</v>
          </cell>
          <cell r="L162">
            <v>57</v>
          </cell>
        </row>
        <row r="163">
          <cell r="A163" t="str">
            <v>Facultad de Filosofía y Letras</v>
          </cell>
          <cell r="B163" t="str">
            <v>Filosofía de la Ciencia</v>
          </cell>
          <cell r="C163" t="str">
            <v>5</v>
          </cell>
          <cell r="D163">
            <v>5</v>
          </cell>
          <cell r="E163">
            <v>4</v>
          </cell>
          <cell r="F163">
            <v>9</v>
          </cell>
          <cell r="H163">
            <v>4</v>
          </cell>
          <cell r="I163">
            <v>3</v>
          </cell>
          <cell r="J163">
            <v>7</v>
          </cell>
          <cell r="L163">
            <v>16</v>
          </cell>
        </row>
        <row r="164">
          <cell r="A164" t="str">
            <v>Facultad de Filosofía y Letras</v>
          </cell>
          <cell r="B164" t="str">
            <v>Geografía</v>
          </cell>
          <cell r="C164" t="str">
            <v>5</v>
          </cell>
          <cell r="D164">
            <v>8</v>
          </cell>
          <cell r="E164">
            <v>6</v>
          </cell>
          <cell r="F164">
            <v>14</v>
          </cell>
          <cell r="H164">
            <v>12</v>
          </cell>
          <cell r="I164">
            <v>7</v>
          </cell>
          <cell r="J164">
            <v>19</v>
          </cell>
          <cell r="L164">
            <v>33</v>
          </cell>
        </row>
        <row r="165">
          <cell r="A165" t="str">
            <v>Facultad de Filosofía y Letras</v>
          </cell>
          <cell r="B165" t="str">
            <v>Historia</v>
          </cell>
          <cell r="C165" t="str">
            <v>5</v>
          </cell>
          <cell r="D165">
            <v>4</v>
          </cell>
          <cell r="E165">
            <v>5</v>
          </cell>
          <cell r="F165">
            <v>9</v>
          </cell>
          <cell r="H165">
            <v>17</v>
          </cell>
          <cell r="I165">
            <v>17</v>
          </cell>
          <cell r="J165">
            <v>34</v>
          </cell>
          <cell r="L165">
            <v>43</v>
          </cell>
        </row>
        <row r="166">
          <cell r="A166" t="str">
            <v>Facultad de Filosofía y Letras</v>
          </cell>
          <cell r="B166" t="str">
            <v>Historia del Arte</v>
          </cell>
          <cell r="C166" t="str">
            <v>5</v>
          </cell>
          <cell r="D166">
            <v>1</v>
          </cell>
          <cell r="E166">
            <v>3</v>
          </cell>
          <cell r="F166">
            <v>4</v>
          </cell>
          <cell r="H166">
            <v>5</v>
          </cell>
          <cell r="I166">
            <v>15</v>
          </cell>
          <cell r="J166">
            <v>20</v>
          </cell>
          <cell r="L166">
            <v>24</v>
          </cell>
        </row>
        <row r="167">
          <cell r="A167" t="str">
            <v>Facultad de Filosofía y Letras</v>
          </cell>
          <cell r="B167" t="str">
            <v>Letras Clásicas</v>
          </cell>
          <cell r="C167" t="str">
            <v>5</v>
          </cell>
          <cell r="D167">
            <v>4</v>
          </cell>
          <cell r="E167">
            <v>0</v>
          </cell>
          <cell r="F167">
            <v>4</v>
          </cell>
          <cell r="H167">
            <v>0</v>
          </cell>
          <cell r="I167">
            <v>3</v>
          </cell>
          <cell r="J167">
            <v>3</v>
          </cell>
          <cell r="L167">
            <v>7</v>
          </cell>
        </row>
        <row r="168">
          <cell r="A168" t="str">
            <v>Facultad de Filosofía y Letras</v>
          </cell>
          <cell r="B168" t="str">
            <v>Lingüística Hispánica</v>
          </cell>
          <cell r="C168" t="str">
            <v>5</v>
          </cell>
          <cell r="D168">
            <v>1</v>
          </cell>
          <cell r="E168">
            <v>2</v>
          </cell>
          <cell r="F168">
            <v>3</v>
          </cell>
          <cell r="H168">
            <v>5</v>
          </cell>
          <cell r="I168">
            <v>10</v>
          </cell>
          <cell r="J168">
            <v>15</v>
          </cell>
          <cell r="L168">
            <v>18</v>
          </cell>
        </row>
        <row r="169">
          <cell r="A169" t="str">
            <v>Facultad de Filosofía y Letras</v>
          </cell>
          <cell r="B169" t="str">
            <v>Literatura (Española, Iberoamericana y Mexicana)</v>
          </cell>
          <cell r="C169" t="str">
            <v>5</v>
          </cell>
          <cell r="D169">
            <v>6</v>
          </cell>
          <cell r="E169">
            <v>4</v>
          </cell>
          <cell r="F169">
            <v>10</v>
          </cell>
          <cell r="H169">
            <v>17</v>
          </cell>
          <cell r="I169">
            <v>10</v>
          </cell>
          <cell r="J169">
            <v>27</v>
          </cell>
          <cell r="L169">
            <v>37</v>
          </cell>
        </row>
        <row r="170">
          <cell r="A170" t="str">
            <v>Facultad de Filosofía y Letras</v>
          </cell>
          <cell r="B170" t="str">
            <v>Literatura Comparada</v>
          </cell>
          <cell r="C170" t="str">
            <v>5</v>
          </cell>
          <cell r="D170">
            <v>0</v>
          </cell>
          <cell r="E170">
            <v>1</v>
          </cell>
          <cell r="F170">
            <v>1</v>
          </cell>
          <cell r="H170">
            <v>0</v>
          </cell>
          <cell r="I170">
            <v>0</v>
          </cell>
          <cell r="J170">
            <v>0</v>
          </cell>
          <cell r="L170">
            <v>1</v>
          </cell>
        </row>
        <row r="171">
          <cell r="A171" t="str">
            <v>Facultad de Filosofía y Letras</v>
          </cell>
          <cell r="B171" t="str">
            <v>Pedagogía</v>
          </cell>
          <cell r="C171" t="str">
            <v>5</v>
          </cell>
          <cell r="D171">
            <v>3</v>
          </cell>
          <cell r="E171">
            <v>7</v>
          </cell>
          <cell r="F171">
            <v>10</v>
          </cell>
          <cell r="H171">
            <v>7</v>
          </cell>
          <cell r="I171">
            <v>18</v>
          </cell>
          <cell r="J171">
            <v>25</v>
          </cell>
          <cell r="L171">
            <v>35</v>
          </cell>
        </row>
        <row r="172">
          <cell r="L172">
            <v>420</v>
          </cell>
        </row>
        <row r="173">
          <cell r="L173">
            <v>1328</v>
          </cell>
        </row>
        <row r="174">
          <cell r="A174" t="str">
            <v>Facultad de Ingeniería</v>
          </cell>
          <cell r="B174" t="str">
            <v>Seguridad de Instalaciones Industriales de Explota</v>
          </cell>
          <cell r="C174" t="str">
            <v>3</v>
          </cell>
          <cell r="D174">
            <v>9</v>
          </cell>
          <cell r="E174">
            <v>0</v>
          </cell>
          <cell r="F174">
            <v>9</v>
          </cell>
          <cell r="H174">
            <v>0</v>
          </cell>
          <cell r="I174">
            <v>0</v>
          </cell>
          <cell r="J174">
            <v>0</v>
          </cell>
          <cell r="L174">
            <v>9</v>
          </cell>
        </row>
        <row r="175">
          <cell r="L175">
            <v>9</v>
          </cell>
        </row>
        <row r="176">
          <cell r="A176" t="str">
            <v>Facultad de Ingeniería</v>
          </cell>
          <cell r="B176" t="str">
            <v>Ingeniería</v>
          </cell>
          <cell r="C176" t="str">
            <v>4</v>
          </cell>
          <cell r="D176">
            <v>320</v>
          </cell>
          <cell r="E176">
            <v>64</v>
          </cell>
          <cell r="F176">
            <v>384</v>
          </cell>
          <cell r="H176">
            <v>388</v>
          </cell>
          <cell r="I176">
            <v>101</v>
          </cell>
          <cell r="J176">
            <v>489</v>
          </cell>
          <cell r="L176">
            <v>873</v>
          </cell>
        </row>
        <row r="177">
          <cell r="L177">
            <v>873</v>
          </cell>
        </row>
        <row r="178">
          <cell r="A178" t="str">
            <v>Facultad de Ingeniería</v>
          </cell>
          <cell r="B178" t="str">
            <v>Ingeniería</v>
          </cell>
          <cell r="C178" t="str">
            <v>5</v>
          </cell>
          <cell r="D178">
            <v>55</v>
          </cell>
          <cell r="E178">
            <v>9</v>
          </cell>
          <cell r="F178">
            <v>64</v>
          </cell>
          <cell r="H178">
            <v>103</v>
          </cell>
          <cell r="I178">
            <v>18</v>
          </cell>
          <cell r="J178">
            <v>121</v>
          </cell>
          <cell r="L178">
            <v>185</v>
          </cell>
        </row>
        <row r="179">
          <cell r="L179">
            <v>185</v>
          </cell>
        </row>
        <row r="180">
          <cell r="L180">
            <v>1067</v>
          </cell>
        </row>
        <row r="181">
          <cell r="A181" t="str">
            <v>Facultad de Medicina</v>
          </cell>
          <cell r="B181" t="str">
            <v>Especialización en Medicina</v>
          </cell>
          <cell r="C181" t="str">
            <v>3</v>
          </cell>
          <cell r="D181">
            <v>1088</v>
          </cell>
          <cell r="E181">
            <v>805</v>
          </cell>
          <cell r="F181">
            <v>1893</v>
          </cell>
          <cell r="H181">
            <v>2917</v>
          </cell>
          <cell r="I181">
            <v>1948</v>
          </cell>
          <cell r="J181">
            <v>4865</v>
          </cell>
          <cell r="L181">
            <v>6758</v>
          </cell>
        </row>
        <row r="182">
          <cell r="L182">
            <v>6758</v>
          </cell>
        </row>
        <row r="183">
          <cell r="A183" t="str">
            <v>Facultad de Medicina</v>
          </cell>
          <cell r="B183" t="str">
            <v>Ciencias Biomédicas</v>
          </cell>
          <cell r="C183" t="str">
            <v>4</v>
          </cell>
          <cell r="D183">
            <v>0</v>
          </cell>
          <cell r="E183">
            <v>0</v>
          </cell>
          <cell r="F183">
            <v>0</v>
          </cell>
          <cell r="H183">
            <v>0</v>
          </cell>
          <cell r="I183">
            <v>3</v>
          </cell>
          <cell r="J183">
            <v>5</v>
          </cell>
          <cell r="L183">
            <v>5</v>
          </cell>
        </row>
        <row r="184">
          <cell r="A184" t="str">
            <v>Facultad de Medicina</v>
          </cell>
          <cell r="B184" t="str">
            <v>Ciencias Médicas</v>
          </cell>
          <cell r="C184" t="str">
            <v>4</v>
          </cell>
          <cell r="D184">
            <v>0</v>
          </cell>
          <cell r="E184">
            <v>0</v>
          </cell>
          <cell r="F184">
            <v>0</v>
          </cell>
          <cell r="H184">
            <v>0</v>
          </cell>
          <cell r="I184">
            <v>2</v>
          </cell>
          <cell r="J184">
            <v>2</v>
          </cell>
          <cell r="L184">
            <v>2</v>
          </cell>
        </row>
        <row r="185">
          <cell r="A185" t="str">
            <v>Facultad de Medicina</v>
          </cell>
          <cell r="B185" t="str">
            <v>Medicina</v>
          </cell>
          <cell r="C185" t="str">
            <v>4</v>
          </cell>
          <cell r="D185">
            <v>0</v>
          </cell>
          <cell r="E185">
            <v>0</v>
          </cell>
          <cell r="F185">
            <v>0</v>
          </cell>
          <cell r="H185">
            <v>1</v>
          </cell>
          <cell r="I185">
            <v>0</v>
          </cell>
          <cell r="J185">
            <v>1</v>
          </cell>
          <cell r="L185">
            <v>1</v>
          </cell>
        </row>
        <row r="186">
          <cell r="A186" t="str">
            <v>Facultad de Medicina</v>
          </cell>
          <cell r="B186" t="str">
            <v>Psiquiatría</v>
          </cell>
          <cell r="C186" t="str">
            <v>4</v>
          </cell>
          <cell r="D186">
            <v>0</v>
          </cell>
          <cell r="E186">
            <v>0</v>
          </cell>
          <cell r="F186">
            <v>0</v>
          </cell>
          <cell r="H186">
            <v>4</v>
          </cell>
          <cell r="I186">
            <v>3</v>
          </cell>
          <cell r="J186">
            <v>7</v>
          </cell>
          <cell r="L186">
            <v>7</v>
          </cell>
        </row>
        <row r="187">
          <cell r="L187">
            <v>15</v>
          </cell>
        </row>
        <row r="188">
          <cell r="A188" t="str">
            <v>Facultad de Medicina</v>
          </cell>
          <cell r="B188" t="str">
            <v>Ciencias Biomédicas</v>
          </cell>
          <cell r="C188" t="str">
            <v>5</v>
          </cell>
          <cell r="D188">
            <v>0</v>
          </cell>
          <cell r="E188">
            <v>0</v>
          </cell>
          <cell r="F188">
            <v>0</v>
          </cell>
          <cell r="H188">
            <v>6</v>
          </cell>
          <cell r="I188">
            <v>8</v>
          </cell>
          <cell r="J188">
            <v>14</v>
          </cell>
          <cell r="L188">
            <v>14</v>
          </cell>
        </row>
        <row r="189">
          <cell r="A189" t="str">
            <v>Facultad de Medicina</v>
          </cell>
          <cell r="B189" t="str">
            <v>Ciencias Médicas</v>
          </cell>
          <cell r="C189" t="str">
            <v>5</v>
          </cell>
          <cell r="D189">
            <v>0</v>
          </cell>
          <cell r="E189">
            <v>0</v>
          </cell>
          <cell r="F189">
            <v>0</v>
          </cell>
          <cell r="H189">
            <v>9</v>
          </cell>
          <cell r="I189">
            <v>1</v>
          </cell>
          <cell r="J189">
            <v>10</v>
          </cell>
          <cell r="L189">
            <v>10</v>
          </cell>
        </row>
        <row r="190">
          <cell r="L190">
            <v>24</v>
          </cell>
        </row>
        <row r="191">
          <cell r="L191">
            <v>6797</v>
          </cell>
        </row>
        <row r="192">
          <cell r="A192" t="str">
            <v>Facultad de Medicina Veterinaria (SUA)</v>
          </cell>
          <cell r="B192" t="str">
            <v>Producción Animal (Aves)</v>
          </cell>
          <cell r="C192" t="str">
            <v>3</v>
          </cell>
          <cell r="D192">
            <v>0</v>
          </cell>
          <cell r="E192">
            <v>0</v>
          </cell>
          <cell r="F192">
            <v>0</v>
          </cell>
          <cell r="H192">
            <v>0</v>
          </cell>
          <cell r="I192">
            <v>0</v>
          </cell>
          <cell r="J192">
            <v>0</v>
          </cell>
          <cell r="L192">
            <v>0</v>
          </cell>
        </row>
        <row r="193">
          <cell r="A193" t="str">
            <v>Facultad de Medicina Veterinaria (SUA)</v>
          </cell>
          <cell r="B193" t="str">
            <v>Producción Animal (Bovinos)</v>
          </cell>
          <cell r="C193" t="str">
            <v>3</v>
          </cell>
          <cell r="D193">
            <v>0</v>
          </cell>
          <cell r="E193">
            <v>0</v>
          </cell>
          <cell r="F193">
            <v>0</v>
          </cell>
          <cell r="H193">
            <v>0</v>
          </cell>
          <cell r="I193">
            <v>0</v>
          </cell>
          <cell r="J193">
            <v>0</v>
          </cell>
          <cell r="L193">
            <v>0</v>
          </cell>
        </row>
        <row r="194">
          <cell r="A194" t="str">
            <v>Facultad de Medicina Veterinaria (SUA)</v>
          </cell>
          <cell r="B194" t="str">
            <v>Producción Animal (Porcinos)</v>
          </cell>
          <cell r="C194" t="str">
            <v>3</v>
          </cell>
          <cell r="D194">
            <v>0</v>
          </cell>
          <cell r="E194">
            <v>0</v>
          </cell>
          <cell r="F194">
            <v>0</v>
          </cell>
          <cell r="H194">
            <v>0</v>
          </cell>
          <cell r="I194">
            <v>0</v>
          </cell>
          <cell r="J194">
            <v>0</v>
          </cell>
          <cell r="L194">
            <v>0</v>
          </cell>
        </row>
        <row r="195">
          <cell r="L195">
            <v>0</v>
          </cell>
        </row>
        <row r="196">
          <cell r="A196" t="str">
            <v>Facultad de Medicina Veterinaria y Zootecnia</v>
          </cell>
          <cell r="B196" t="str">
            <v>Diagnóstico Veterinario</v>
          </cell>
          <cell r="C196" t="str">
            <v>3</v>
          </cell>
          <cell r="D196">
            <v>6</v>
          </cell>
          <cell r="E196">
            <v>10</v>
          </cell>
          <cell r="F196">
            <v>16</v>
          </cell>
          <cell r="H196">
            <v>2</v>
          </cell>
          <cell r="I196">
            <v>0</v>
          </cell>
          <cell r="J196">
            <v>2</v>
          </cell>
          <cell r="L196">
            <v>18</v>
          </cell>
        </row>
        <row r="197">
          <cell r="A197" t="str">
            <v>Facultad de Medicina Veterinaria y Zootecnia</v>
          </cell>
          <cell r="B197" t="str">
            <v>Medicina y Cirugía de Perros y Gatos</v>
          </cell>
          <cell r="C197" t="str">
            <v>3</v>
          </cell>
          <cell r="D197">
            <v>0</v>
          </cell>
          <cell r="E197">
            <v>0</v>
          </cell>
          <cell r="F197">
            <v>0</v>
          </cell>
          <cell r="H197">
            <v>0</v>
          </cell>
          <cell r="I197">
            <v>0</v>
          </cell>
          <cell r="J197">
            <v>0</v>
          </cell>
          <cell r="L197">
            <v>0</v>
          </cell>
        </row>
        <row r="198">
          <cell r="A198" t="str">
            <v>Facultad de Medicina Veterinaria y Zootecnia</v>
          </cell>
          <cell r="B198" t="str">
            <v>Medicina y Cirugía Veterinaria</v>
          </cell>
          <cell r="C198" t="str">
            <v>3</v>
          </cell>
          <cell r="D198">
            <v>18</v>
          </cell>
          <cell r="E198">
            <v>14</v>
          </cell>
          <cell r="F198">
            <v>32</v>
          </cell>
          <cell r="H198">
            <v>0</v>
          </cell>
          <cell r="I198">
            <v>0</v>
          </cell>
          <cell r="J198">
            <v>0</v>
          </cell>
          <cell r="L198">
            <v>32</v>
          </cell>
        </row>
        <row r="199">
          <cell r="A199" t="str">
            <v>Facultad de Medicina Veterinaria y Zootecnia</v>
          </cell>
          <cell r="B199" t="str">
            <v>Producción Animal</v>
          </cell>
          <cell r="C199" t="str">
            <v>3</v>
          </cell>
          <cell r="D199">
            <v>2</v>
          </cell>
          <cell r="E199">
            <v>1</v>
          </cell>
          <cell r="F199">
            <v>3</v>
          </cell>
          <cell r="H199">
            <v>0</v>
          </cell>
          <cell r="I199">
            <v>0</v>
          </cell>
          <cell r="J199">
            <v>0</v>
          </cell>
          <cell r="L199">
            <v>3</v>
          </cell>
        </row>
        <row r="200">
          <cell r="L200">
            <v>53</v>
          </cell>
        </row>
        <row r="201">
          <cell r="A201" t="str">
            <v>Facultad de Medicina Veterinaria y Zootecnia</v>
          </cell>
          <cell r="B201" t="str">
            <v>Ciencias Veterinarias</v>
          </cell>
          <cell r="C201" t="str">
            <v>4</v>
          </cell>
          <cell r="D201">
            <v>0</v>
          </cell>
          <cell r="E201">
            <v>0</v>
          </cell>
          <cell r="F201">
            <v>0</v>
          </cell>
          <cell r="H201">
            <v>2</v>
          </cell>
          <cell r="I201">
            <v>1</v>
          </cell>
          <cell r="J201">
            <v>3</v>
          </cell>
          <cell r="L201">
            <v>3</v>
          </cell>
        </row>
        <row r="202">
          <cell r="A202" t="str">
            <v>Facultad de Medicina Veterinaria y Zootecnia</v>
          </cell>
          <cell r="B202" t="str">
            <v>Producción Animal</v>
          </cell>
          <cell r="C202" t="str">
            <v>4</v>
          </cell>
          <cell r="D202">
            <v>0</v>
          </cell>
          <cell r="E202">
            <v>0</v>
          </cell>
          <cell r="F202">
            <v>0</v>
          </cell>
          <cell r="H202">
            <v>4</v>
          </cell>
          <cell r="I202">
            <v>2</v>
          </cell>
          <cell r="J202">
            <v>6</v>
          </cell>
          <cell r="L202">
            <v>6</v>
          </cell>
        </row>
        <row r="203">
          <cell r="L203">
            <v>9</v>
          </cell>
        </row>
        <row r="204">
          <cell r="A204" t="str">
            <v>Facultad de Medicina Veterinaria y Zootecnia</v>
          </cell>
          <cell r="B204" t="str">
            <v>Ciencias Veterinarias</v>
          </cell>
          <cell r="C204" t="str">
            <v>5</v>
          </cell>
          <cell r="D204">
            <v>0</v>
          </cell>
          <cell r="E204">
            <v>0</v>
          </cell>
          <cell r="F204">
            <v>0</v>
          </cell>
          <cell r="H204">
            <v>18</v>
          </cell>
          <cell r="I204">
            <v>9</v>
          </cell>
          <cell r="J204">
            <v>27</v>
          </cell>
          <cell r="L204">
            <v>27</v>
          </cell>
        </row>
        <row r="205">
          <cell r="L205">
            <v>27</v>
          </cell>
        </row>
        <row r="206">
          <cell r="L206">
            <v>89</v>
          </cell>
        </row>
        <row r="207">
          <cell r="A207" t="str">
            <v>Facultad de Odontología</v>
          </cell>
          <cell r="B207" t="str">
            <v>Cirugía Bucal</v>
          </cell>
          <cell r="C207" t="str">
            <v>3</v>
          </cell>
          <cell r="D207">
            <v>0</v>
          </cell>
          <cell r="E207">
            <v>0</v>
          </cell>
          <cell r="F207">
            <v>0</v>
          </cell>
          <cell r="H207">
            <v>2</v>
          </cell>
          <cell r="I207">
            <v>1</v>
          </cell>
          <cell r="J207">
            <v>3</v>
          </cell>
          <cell r="L207">
            <v>3</v>
          </cell>
        </row>
        <row r="208">
          <cell r="A208" t="str">
            <v>Facultad de Odontología</v>
          </cell>
          <cell r="B208" t="str">
            <v>Materiales Dentales</v>
          </cell>
          <cell r="C208" t="str">
            <v>3</v>
          </cell>
          <cell r="D208">
            <v>0</v>
          </cell>
          <cell r="E208">
            <v>0</v>
          </cell>
          <cell r="F208">
            <v>0</v>
          </cell>
          <cell r="H208">
            <v>0</v>
          </cell>
          <cell r="I208">
            <v>1</v>
          </cell>
          <cell r="J208">
            <v>1</v>
          </cell>
          <cell r="L208">
            <v>1</v>
          </cell>
        </row>
        <row r="209">
          <cell r="A209" t="str">
            <v>Facultad de Odontología</v>
          </cell>
          <cell r="B209" t="str">
            <v>Odontopediatría</v>
          </cell>
          <cell r="C209" t="str">
            <v>3</v>
          </cell>
          <cell r="D209">
            <v>0</v>
          </cell>
          <cell r="E209">
            <v>0</v>
          </cell>
          <cell r="F209">
            <v>0</v>
          </cell>
          <cell r="H209">
            <v>1</v>
          </cell>
          <cell r="I209">
            <v>0</v>
          </cell>
          <cell r="J209">
            <v>1</v>
          </cell>
          <cell r="L209">
            <v>1</v>
          </cell>
        </row>
        <row r="210">
          <cell r="A210" t="str">
            <v>Facultad de Odontología</v>
          </cell>
          <cell r="B210" t="str">
            <v>Ortodoncia</v>
          </cell>
          <cell r="C210" t="str">
            <v>3</v>
          </cell>
          <cell r="D210">
            <v>0</v>
          </cell>
          <cell r="E210">
            <v>0</v>
          </cell>
          <cell r="F210">
            <v>0</v>
          </cell>
          <cell r="H210">
            <v>0</v>
          </cell>
          <cell r="I210">
            <v>2</v>
          </cell>
          <cell r="J210">
            <v>2</v>
          </cell>
          <cell r="L210">
            <v>2</v>
          </cell>
        </row>
        <row r="211">
          <cell r="L211">
            <v>7</v>
          </cell>
        </row>
        <row r="212">
          <cell r="A212" t="str">
            <v>Facultad de Odontología</v>
          </cell>
          <cell r="B212" t="str">
            <v>Odontología</v>
          </cell>
          <cell r="C212" t="str">
            <v>4</v>
          </cell>
          <cell r="D212">
            <v>4</v>
          </cell>
          <cell r="E212">
            <v>9</v>
          </cell>
          <cell r="F212">
            <v>13</v>
          </cell>
          <cell r="H212">
            <v>12</v>
          </cell>
          <cell r="I212">
            <v>7</v>
          </cell>
          <cell r="J212">
            <v>19</v>
          </cell>
          <cell r="L212">
            <v>32</v>
          </cell>
        </row>
        <row r="213">
          <cell r="L213">
            <v>32</v>
          </cell>
        </row>
        <row r="214">
          <cell r="A214" t="str">
            <v>Facultad de Odontología</v>
          </cell>
          <cell r="B214" t="str">
            <v>Odontología</v>
          </cell>
          <cell r="C214" t="str">
            <v>5</v>
          </cell>
          <cell r="D214">
            <v>2</v>
          </cell>
          <cell r="E214">
            <v>8</v>
          </cell>
          <cell r="F214">
            <v>10</v>
          </cell>
          <cell r="H214">
            <v>7</v>
          </cell>
          <cell r="I214">
            <v>12</v>
          </cell>
          <cell r="J214">
            <v>19</v>
          </cell>
          <cell r="L214">
            <v>29</v>
          </cell>
        </row>
        <row r="215">
          <cell r="L215">
            <v>29</v>
          </cell>
        </row>
        <row r="216">
          <cell r="L216">
            <v>68</v>
          </cell>
        </row>
        <row r="217">
          <cell r="A217" t="str">
            <v>Facultad de Psicología</v>
          </cell>
          <cell r="B217" t="str">
            <v>Desarrollo del Niño</v>
          </cell>
          <cell r="C217" t="str">
            <v>3</v>
          </cell>
          <cell r="D217">
            <v>0</v>
          </cell>
          <cell r="E217">
            <v>0</v>
          </cell>
          <cell r="F217">
            <v>0</v>
          </cell>
          <cell r="H217">
            <v>0</v>
          </cell>
          <cell r="I217">
            <v>5</v>
          </cell>
          <cell r="J217">
            <v>5</v>
          </cell>
          <cell r="L217">
            <v>5</v>
          </cell>
        </row>
        <row r="218">
          <cell r="A218" t="str">
            <v>Facultad de Psicología</v>
          </cell>
          <cell r="B218" t="str">
            <v>Psicología Clínica y Psicoterapia de Grupo en Instituciones</v>
          </cell>
          <cell r="C218" t="str">
            <v>3</v>
          </cell>
          <cell r="D218">
            <v>0</v>
          </cell>
          <cell r="E218">
            <v>0</v>
          </cell>
          <cell r="F218">
            <v>0</v>
          </cell>
          <cell r="H218">
            <v>1</v>
          </cell>
          <cell r="I218">
            <v>16</v>
          </cell>
          <cell r="J218">
            <v>17</v>
          </cell>
          <cell r="L218">
            <v>17</v>
          </cell>
        </row>
        <row r="219">
          <cell r="L219">
            <v>22</v>
          </cell>
        </row>
        <row r="220">
          <cell r="A220" t="str">
            <v>Facultad de Psicología</v>
          </cell>
          <cell r="B220" t="str">
            <v>Análisis Experimental de la Conducta</v>
          </cell>
          <cell r="C220" t="str">
            <v>4</v>
          </cell>
          <cell r="D220">
            <v>0</v>
          </cell>
          <cell r="E220">
            <v>0</v>
          </cell>
          <cell r="F220">
            <v>0</v>
          </cell>
          <cell r="H220">
            <v>2</v>
          </cell>
          <cell r="I220">
            <v>3</v>
          </cell>
          <cell r="J220">
            <v>5</v>
          </cell>
          <cell r="L220">
            <v>5</v>
          </cell>
        </row>
        <row r="221">
          <cell r="A221" t="str">
            <v>Facultad de Psicología</v>
          </cell>
          <cell r="B221" t="str">
            <v>Psico-Biología</v>
          </cell>
          <cell r="C221" t="str">
            <v>4</v>
          </cell>
          <cell r="D221">
            <v>0</v>
          </cell>
          <cell r="E221">
            <v>0</v>
          </cell>
          <cell r="F221">
            <v>0</v>
          </cell>
          <cell r="H221">
            <v>7</v>
          </cell>
          <cell r="I221">
            <v>13</v>
          </cell>
          <cell r="J221">
            <v>20</v>
          </cell>
          <cell r="L221">
            <v>20</v>
          </cell>
        </row>
        <row r="222">
          <cell r="A222" t="str">
            <v>Facultad de Psicología</v>
          </cell>
          <cell r="B222" t="str">
            <v>Psicología (Psicología Clínica)</v>
          </cell>
          <cell r="C222" t="str">
            <v>4</v>
          </cell>
          <cell r="D222">
            <v>0</v>
          </cell>
          <cell r="E222">
            <v>0</v>
          </cell>
          <cell r="F222">
            <v>0</v>
          </cell>
          <cell r="H222">
            <v>19</v>
          </cell>
          <cell r="I222">
            <v>65</v>
          </cell>
          <cell r="J222">
            <v>84</v>
          </cell>
          <cell r="L222">
            <v>84</v>
          </cell>
        </row>
        <row r="223">
          <cell r="A223" t="str">
            <v>Facultad de Psicología</v>
          </cell>
          <cell r="B223" t="str">
            <v>Psicología Ambiental</v>
          </cell>
          <cell r="C223" t="str">
            <v>4</v>
          </cell>
          <cell r="D223">
            <v>0</v>
          </cell>
          <cell r="E223">
            <v>0</v>
          </cell>
          <cell r="F223">
            <v>0</v>
          </cell>
          <cell r="H223">
            <v>3</v>
          </cell>
          <cell r="I223">
            <v>6</v>
          </cell>
          <cell r="J223">
            <v>9</v>
          </cell>
          <cell r="L223">
            <v>9</v>
          </cell>
        </row>
        <row r="224">
          <cell r="A224" t="str">
            <v>Facultad de Psicología</v>
          </cell>
          <cell r="B224" t="str">
            <v>Psicología Educativa</v>
          </cell>
          <cell r="C224" t="str">
            <v>4</v>
          </cell>
          <cell r="D224">
            <v>0</v>
          </cell>
          <cell r="E224">
            <v>0</v>
          </cell>
          <cell r="F224">
            <v>0</v>
          </cell>
          <cell r="H224">
            <v>9</v>
          </cell>
          <cell r="I224">
            <v>25</v>
          </cell>
          <cell r="J224">
            <v>34</v>
          </cell>
          <cell r="L224">
            <v>34</v>
          </cell>
        </row>
        <row r="225">
          <cell r="A225" t="str">
            <v>Facultad de Psicología</v>
          </cell>
          <cell r="B225" t="str">
            <v>Psicología General Experimental</v>
          </cell>
          <cell r="C225" t="str">
            <v>4</v>
          </cell>
          <cell r="D225">
            <v>0</v>
          </cell>
          <cell r="E225">
            <v>0</v>
          </cell>
          <cell r="F225">
            <v>0</v>
          </cell>
          <cell r="H225">
            <v>11</v>
          </cell>
          <cell r="I225">
            <v>24</v>
          </cell>
          <cell r="J225">
            <v>35</v>
          </cell>
          <cell r="L225">
            <v>35</v>
          </cell>
        </row>
        <row r="226">
          <cell r="A226" t="str">
            <v>Facultad de Psicología</v>
          </cell>
          <cell r="B226" t="str">
            <v>Psicología Social</v>
          </cell>
          <cell r="C226" t="str">
            <v>4</v>
          </cell>
          <cell r="D226">
            <v>0</v>
          </cell>
          <cell r="E226">
            <v>0</v>
          </cell>
          <cell r="F226">
            <v>0</v>
          </cell>
          <cell r="H226">
            <v>6</v>
          </cell>
          <cell r="I226">
            <v>13</v>
          </cell>
          <cell r="J226">
            <v>19</v>
          </cell>
          <cell r="L226">
            <v>19</v>
          </cell>
        </row>
        <row r="227">
          <cell r="L227">
            <v>206</v>
          </cell>
        </row>
        <row r="228">
          <cell r="A228" t="str">
            <v>Facultad de Psicología</v>
          </cell>
          <cell r="B228" t="str">
            <v>Psicología</v>
          </cell>
          <cell r="C228" t="str">
            <v>5</v>
          </cell>
          <cell r="D228">
            <v>4</v>
          </cell>
          <cell r="E228">
            <v>9</v>
          </cell>
          <cell r="F228">
            <v>13</v>
          </cell>
          <cell r="H228">
            <v>14</v>
          </cell>
          <cell r="I228">
            <v>26</v>
          </cell>
          <cell r="J228">
            <v>40</v>
          </cell>
          <cell r="L228">
            <v>53</v>
          </cell>
        </row>
        <row r="229">
          <cell r="L229">
            <v>53</v>
          </cell>
        </row>
        <row r="230">
          <cell r="L230">
            <v>281</v>
          </cell>
        </row>
        <row r="231">
          <cell r="A231" t="str">
            <v>Facultad de Química</v>
          </cell>
          <cell r="B231" t="str">
            <v>Bioquímica Clínica</v>
          </cell>
          <cell r="C231" t="str">
            <v>3</v>
          </cell>
          <cell r="D231">
            <v>4</v>
          </cell>
          <cell r="E231">
            <v>9</v>
          </cell>
          <cell r="F231">
            <v>13</v>
          </cell>
          <cell r="H231">
            <v>1</v>
          </cell>
          <cell r="I231">
            <v>9</v>
          </cell>
          <cell r="J231">
            <v>10</v>
          </cell>
          <cell r="L231">
            <v>23</v>
          </cell>
        </row>
        <row r="232">
          <cell r="L232">
            <v>23</v>
          </cell>
        </row>
        <row r="233">
          <cell r="A233" t="str">
            <v>Facultad de Química</v>
          </cell>
          <cell r="B233" t="str">
            <v>Administración Industrial</v>
          </cell>
          <cell r="C233" t="str">
            <v>4</v>
          </cell>
          <cell r="D233">
            <v>7</v>
          </cell>
          <cell r="E233">
            <v>8</v>
          </cell>
          <cell r="F233">
            <v>15</v>
          </cell>
          <cell r="H233">
            <v>35</v>
          </cell>
          <cell r="I233">
            <v>21</v>
          </cell>
          <cell r="J233">
            <v>56</v>
          </cell>
          <cell r="L233">
            <v>71</v>
          </cell>
        </row>
        <row r="234">
          <cell r="A234" t="str">
            <v>Facultad de Química</v>
          </cell>
          <cell r="B234" t="str">
            <v>Ciencia de Alimentos</v>
          </cell>
          <cell r="C234" t="str">
            <v>4</v>
          </cell>
          <cell r="D234">
            <v>0</v>
          </cell>
          <cell r="E234">
            <v>0</v>
          </cell>
          <cell r="F234">
            <v>0</v>
          </cell>
          <cell r="H234">
            <v>0</v>
          </cell>
          <cell r="I234">
            <v>1</v>
          </cell>
          <cell r="J234">
            <v>1</v>
          </cell>
          <cell r="L234">
            <v>1</v>
          </cell>
        </row>
        <row r="235">
          <cell r="A235" t="str">
            <v>Facultad de Química</v>
          </cell>
          <cell r="B235" t="str">
            <v>Ciencias Químicas (Fisicoquímica)</v>
          </cell>
          <cell r="C235" t="str">
            <v>4</v>
          </cell>
          <cell r="D235">
            <v>3</v>
          </cell>
          <cell r="E235">
            <v>2</v>
          </cell>
          <cell r="F235">
            <v>5</v>
          </cell>
          <cell r="H235">
            <v>3</v>
          </cell>
          <cell r="I235">
            <v>4</v>
          </cell>
          <cell r="J235">
            <v>7</v>
          </cell>
          <cell r="L235">
            <v>12</v>
          </cell>
        </row>
        <row r="236">
          <cell r="A236" t="str">
            <v>Facultad de Química</v>
          </cell>
          <cell r="B236" t="str">
            <v>Ciencias Químicas (Gestión de Tecnología)</v>
          </cell>
          <cell r="C236" t="str">
            <v>4</v>
          </cell>
          <cell r="D236">
            <v>2</v>
          </cell>
          <cell r="E236">
            <v>1</v>
          </cell>
          <cell r="F236">
            <v>3</v>
          </cell>
          <cell r="H236">
            <v>7</v>
          </cell>
          <cell r="I236">
            <v>4</v>
          </cell>
          <cell r="J236">
            <v>11</v>
          </cell>
          <cell r="L236">
            <v>14</v>
          </cell>
        </row>
        <row r="237">
          <cell r="A237" t="str">
            <v>Facultad de Química</v>
          </cell>
          <cell r="B237" t="str">
            <v>Ciencias Químicas (Química Analítica)</v>
          </cell>
          <cell r="C237" t="str">
            <v>4</v>
          </cell>
          <cell r="D237">
            <v>0</v>
          </cell>
          <cell r="E237">
            <v>0</v>
          </cell>
          <cell r="F237">
            <v>0</v>
          </cell>
          <cell r="H237">
            <v>1</v>
          </cell>
          <cell r="I237">
            <v>3</v>
          </cell>
          <cell r="J237">
            <v>4</v>
          </cell>
          <cell r="L237">
            <v>4</v>
          </cell>
        </row>
        <row r="238">
          <cell r="A238" t="str">
            <v>Facultad de Química</v>
          </cell>
          <cell r="B238" t="str">
            <v>Ciencias Químicas (Química Orgánica)</v>
          </cell>
          <cell r="C238" t="str">
            <v>4</v>
          </cell>
          <cell r="D238">
            <v>0</v>
          </cell>
          <cell r="E238">
            <v>0</v>
          </cell>
          <cell r="F238">
            <v>0</v>
          </cell>
          <cell r="H238">
            <v>3</v>
          </cell>
          <cell r="I238">
            <v>0</v>
          </cell>
          <cell r="J238">
            <v>3</v>
          </cell>
          <cell r="L238">
            <v>3</v>
          </cell>
        </row>
        <row r="239">
          <cell r="A239" t="str">
            <v>Facultad de Química</v>
          </cell>
          <cell r="B239" t="str">
            <v>Farmacia (Biofarmacia)</v>
          </cell>
          <cell r="C239" t="str">
            <v>4</v>
          </cell>
          <cell r="D239">
            <v>0</v>
          </cell>
          <cell r="E239">
            <v>0</v>
          </cell>
          <cell r="F239">
            <v>0</v>
          </cell>
          <cell r="H239">
            <v>1</v>
          </cell>
          <cell r="I239">
            <v>1</v>
          </cell>
          <cell r="J239">
            <v>2</v>
          </cell>
          <cell r="L239">
            <v>2</v>
          </cell>
        </row>
        <row r="240">
          <cell r="A240" t="str">
            <v>Facultad de Química</v>
          </cell>
          <cell r="B240" t="str">
            <v>Ingenieria Química (Ingeniería de Proyectos)</v>
          </cell>
          <cell r="C240" t="str">
            <v>4</v>
          </cell>
          <cell r="D240">
            <v>11</v>
          </cell>
          <cell r="E240">
            <v>2</v>
          </cell>
          <cell r="F240">
            <v>13</v>
          </cell>
          <cell r="H240">
            <v>22</v>
          </cell>
          <cell r="I240">
            <v>7</v>
          </cell>
          <cell r="J240">
            <v>29</v>
          </cell>
          <cell r="L240">
            <v>42</v>
          </cell>
        </row>
        <row r="241">
          <cell r="A241" t="str">
            <v>Facultad de Química</v>
          </cell>
          <cell r="B241" t="str">
            <v>Ingeniería Química (Procesos)</v>
          </cell>
          <cell r="C241" t="str">
            <v>4</v>
          </cell>
          <cell r="D241">
            <v>12</v>
          </cell>
          <cell r="E241">
            <v>5</v>
          </cell>
          <cell r="F241">
            <v>17</v>
          </cell>
          <cell r="H241">
            <v>15</v>
          </cell>
          <cell r="I241">
            <v>10</v>
          </cell>
          <cell r="J241">
            <v>25</v>
          </cell>
          <cell r="L241">
            <v>42</v>
          </cell>
        </row>
        <row r="242">
          <cell r="A242" t="str">
            <v>Facultad de Química</v>
          </cell>
          <cell r="B242" t="str">
            <v>Metalurgia</v>
          </cell>
          <cell r="C242" t="str">
            <v>4</v>
          </cell>
          <cell r="D242">
            <v>10</v>
          </cell>
          <cell r="E242">
            <v>2</v>
          </cell>
          <cell r="F242">
            <v>12</v>
          </cell>
          <cell r="H242">
            <v>11</v>
          </cell>
          <cell r="I242">
            <v>3</v>
          </cell>
          <cell r="J242">
            <v>14</v>
          </cell>
          <cell r="L242">
            <v>26</v>
          </cell>
        </row>
        <row r="243">
          <cell r="L243">
            <v>217</v>
          </cell>
        </row>
        <row r="244">
          <cell r="A244" t="str">
            <v>Facultad de Química</v>
          </cell>
          <cell r="B244" t="str">
            <v>Ciencias Químicas</v>
          </cell>
          <cell r="C244" t="str">
            <v>5</v>
          </cell>
          <cell r="D244">
            <v>22</v>
          </cell>
          <cell r="E244">
            <v>9</v>
          </cell>
          <cell r="F244">
            <v>31</v>
          </cell>
          <cell r="H244">
            <v>91</v>
          </cell>
          <cell r="I244">
            <v>52</v>
          </cell>
          <cell r="J244">
            <v>143</v>
          </cell>
          <cell r="L244">
            <v>174</v>
          </cell>
        </row>
        <row r="245">
          <cell r="L245">
            <v>174</v>
          </cell>
        </row>
        <row r="246">
          <cell r="L246">
            <v>414</v>
          </cell>
        </row>
        <row r="247">
          <cell r="B247" t="str">
            <v>Especialización</v>
          </cell>
          <cell r="L247">
            <v>7608</v>
          </cell>
        </row>
        <row r="248">
          <cell r="B248" t="str">
            <v>Maestría</v>
          </cell>
          <cell r="L248">
            <v>5563</v>
          </cell>
        </row>
        <row r="249">
          <cell r="B249" t="str">
            <v>Doctorado</v>
          </cell>
          <cell r="L249">
            <v>1693</v>
          </cell>
        </row>
        <row r="250">
          <cell r="L250">
            <v>14864</v>
          </cell>
        </row>
        <row r="251">
          <cell r="A251" t="str">
            <v>Instituto de Astronomía</v>
          </cell>
          <cell r="B251" t="str">
            <v>Ciencias (Astronomía)</v>
          </cell>
          <cell r="C251" t="str">
            <v>4</v>
          </cell>
          <cell r="D251">
            <v>0</v>
          </cell>
          <cell r="E251">
            <v>0</v>
          </cell>
          <cell r="F251">
            <v>0</v>
          </cell>
          <cell r="H251">
            <v>1</v>
          </cell>
          <cell r="I251">
            <v>0</v>
          </cell>
          <cell r="J251">
            <v>1</v>
          </cell>
          <cell r="L251">
            <v>1</v>
          </cell>
        </row>
        <row r="253">
          <cell r="A253" t="str">
            <v>Instituto de Astronomía</v>
          </cell>
          <cell r="B253" t="str">
            <v>Ciencias (Astronomía)</v>
          </cell>
          <cell r="C253" t="str">
            <v>5</v>
          </cell>
          <cell r="D253">
            <v>0</v>
          </cell>
          <cell r="E253">
            <v>0</v>
          </cell>
          <cell r="F253">
            <v>0</v>
          </cell>
          <cell r="H253">
            <v>2</v>
          </cell>
          <cell r="I253">
            <v>4</v>
          </cell>
          <cell r="J253">
            <v>6</v>
          </cell>
          <cell r="L253">
            <v>6</v>
          </cell>
        </row>
        <row r="254">
          <cell r="H254">
            <v>3</v>
          </cell>
          <cell r="I254">
            <v>4</v>
          </cell>
          <cell r="J254">
            <v>7</v>
          </cell>
          <cell r="L254">
            <v>7</v>
          </cell>
        </row>
        <row r="256">
          <cell r="A256" t="str">
            <v>Programa multisede</v>
          </cell>
          <cell r="B256" t="str">
            <v>Enfermería</v>
          </cell>
          <cell r="C256" t="str">
            <v>3</v>
          </cell>
          <cell r="D256">
            <v>3</v>
          </cell>
          <cell r="E256">
            <v>13</v>
          </cell>
          <cell r="F256">
            <v>16</v>
          </cell>
          <cell r="H256">
            <v>3</v>
          </cell>
          <cell r="I256">
            <v>21</v>
          </cell>
          <cell r="J256">
            <v>24</v>
          </cell>
          <cell r="L256">
            <v>40</v>
          </cell>
        </row>
        <row r="257">
          <cell r="A257" t="str">
            <v>Programa multisede</v>
          </cell>
          <cell r="B257" t="str">
            <v>Estomatología del Niño y el Adolescente</v>
          </cell>
          <cell r="C257" t="str">
            <v>3</v>
          </cell>
          <cell r="D257">
            <v>4</v>
          </cell>
          <cell r="E257">
            <v>9</v>
          </cell>
          <cell r="F257">
            <v>13</v>
          </cell>
          <cell r="H257">
            <v>4</v>
          </cell>
          <cell r="I257">
            <v>12</v>
          </cell>
          <cell r="J257">
            <v>16</v>
          </cell>
          <cell r="L257">
            <v>29</v>
          </cell>
        </row>
        <row r="258">
          <cell r="A258" t="str">
            <v>Programa multisede</v>
          </cell>
          <cell r="B258" t="str">
            <v>Odontología</v>
          </cell>
          <cell r="C258" t="str">
            <v>3</v>
          </cell>
          <cell r="D258">
            <v>59</v>
          </cell>
          <cell r="E258">
            <v>57</v>
          </cell>
          <cell r="F258">
            <v>116</v>
          </cell>
          <cell r="H258">
            <v>39</v>
          </cell>
          <cell r="I258">
            <v>68</v>
          </cell>
          <cell r="J258">
            <v>107</v>
          </cell>
          <cell r="L258">
            <v>223</v>
          </cell>
        </row>
        <row r="259">
          <cell r="A259" t="str">
            <v>Programa multisede</v>
          </cell>
          <cell r="B259" t="str">
            <v>Ciencias Médicas</v>
          </cell>
          <cell r="C259" t="str">
            <v>4</v>
          </cell>
          <cell r="D259">
            <v>0</v>
          </cell>
          <cell r="E259">
            <v>0</v>
          </cell>
          <cell r="F259">
            <v>0</v>
          </cell>
          <cell r="H259">
            <v>59</v>
          </cell>
          <cell r="I259">
            <v>44</v>
          </cell>
          <cell r="J259">
            <v>103</v>
          </cell>
          <cell r="L259">
            <v>103</v>
          </cell>
        </row>
        <row r="260">
          <cell r="A260" t="str">
            <v>Programa multisede</v>
          </cell>
          <cell r="B260" t="str">
            <v>Ciencias de la Salud</v>
          </cell>
          <cell r="C260" t="str">
            <v>4</v>
          </cell>
          <cell r="D260">
            <v>0</v>
          </cell>
          <cell r="E260">
            <v>0</v>
          </cell>
          <cell r="F260">
            <v>0</v>
          </cell>
          <cell r="H260">
            <v>32</v>
          </cell>
          <cell r="I260">
            <v>41</v>
          </cell>
          <cell r="J260">
            <v>73</v>
          </cell>
          <cell r="L260">
            <v>73</v>
          </cell>
        </row>
        <row r="261">
          <cell r="A261" t="str">
            <v>Programa multisede</v>
          </cell>
          <cell r="B261" t="str">
            <v>Ciencias Biológicas</v>
          </cell>
          <cell r="C261" t="str">
            <v>4</v>
          </cell>
          <cell r="D261">
            <v>51</v>
          </cell>
          <cell r="E261">
            <v>89</v>
          </cell>
          <cell r="F261">
            <v>140</v>
          </cell>
          <cell r="H261">
            <v>0</v>
          </cell>
          <cell r="I261">
            <v>0</v>
          </cell>
          <cell r="J261">
            <v>0</v>
          </cell>
          <cell r="L261">
            <v>140</v>
          </cell>
        </row>
        <row r="262">
          <cell r="A262" t="str">
            <v>Programa multisede</v>
          </cell>
          <cell r="B262" t="str">
            <v>Ciencias Químicas</v>
          </cell>
          <cell r="C262" t="str">
            <v>4</v>
          </cell>
          <cell r="D262">
            <v>36</v>
          </cell>
          <cell r="E262">
            <v>22</v>
          </cell>
          <cell r="F262">
            <v>58</v>
          </cell>
          <cell r="H262">
            <v>27</v>
          </cell>
          <cell r="I262">
            <v>33</v>
          </cell>
          <cell r="J262">
            <v>60</v>
          </cell>
          <cell r="L262">
            <v>118</v>
          </cell>
        </row>
        <row r="263">
          <cell r="A263" t="str">
            <v>Programa multisede</v>
          </cell>
          <cell r="B263" t="str">
            <v>Antropología</v>
          </cell>
          <cell r="C263" t="str">
            <v>4</v>
          </cell>
          <cell r="D263">
            <v>1</v>
          </cell>
          <cell r="E263">
            <v>7</v>
          </cell>
          <cell r="F263">
            <v>8</v>
          </cell>
          <cell r="H263">
            <v>7</v>
          </cell>
          <cell r="I263">
            <v>20</v>
          </cell>
          <cell r="J263">
            <v>27</v>
          </cell>
          <cell r="L263">
            <v>35</v>
          </cell>
        </row>
        <row r="264">
          <cell r="A264" t="str">
            <v>Programa multisede</v>
          </cell>
          <cell r="B264" t="str">
            <v>Producción y Salud Animal</v>
          </cell>
          <cell r="C264" t="str">
            <v>4</v>
          </cell>
          <cell r="D264">
            <v>63</v>
          </cell>
          <cell r="E264">
            <v>56</v>
          </cell>
          <cell r="F264">
            <v>119</v>
          </cell>
          <cell r="H264">
            <v>39</v>
          </cell>
          <cell r="I264">
            <v>15</v>
          </cell>
          <cell r="J264">
            <v>54</v>
          </cell>
          <cell r="L264">
            <v>173</v>
          </cell>
        </row>
        <row r="265">
          <cell r="A265" t="str">
            <v>Programa multisede</v>
          </cell>
          <cell r="B265" t="str">
            <v>Astronomía</v>
          </cell>
          <cell r="C265" t="str">
            <v>4</v>
          </cell>
          <cell r="D265">
            <v>4</v>
          </cell>
          <cell r="E265">
            <v>0</v>
          </cell>
          <cell r="F265">
            <v>4</v>
          </cell>
          <cell r="H265">
            <v>8</v>
          </cell>
          <cell r="I265">
            <v>3</v>
          </cell>
          <cell r="J265">
            <v>11</v>
          </cell>
          <cell r="L265">
            <v>15</v>
          </cell>
        </row>
        <row r="266">
          <cell r="A266" t="str">
            <v>Programa multisede</v>
          </cell>
          <cell r="B266" t="str">
            <v>Bioquímica</v>
          </cell>
          <cell r="C266" t="str">
            <v>4</v>
          </cell>
          <cell r="D266">
            <v>1</v>
          </cell>
          <cell r="E266">
            <v>18</v>
          </cell>
          <cell r="F266">
            <v>19</v>
          </cell>
          <cell r="H266">
            <v>14</v>
          </cell>
          <cell r="I266">
            <v>24</v>
          </cell>
          <cell r="J266">
            <v>38</v>
          </cell>
          <cell r="L266">
            <v>57</v>
          </cell>
        </row>
        <row r="267">
          <cell r="A267" t="str">
            <v>Programa multisede</v>
          </cell>
          <cell r="B267" t="str">
            <v>Ingeniería de la Computación</v>
          </cell>
          <cell r="C267" t="str">
            <v>4</v>
          </cell>
          <cell r="D267">
            <v>46</v>
          </cell>
          <cell r="E267">
            <v>21</v>
          </cell>
          <cell r="F267">
            <v>67</v>
          </cell>
          <cell r="H267">
            <v>0</v>
          </cell>
          <cell r="I267">
            <v>0</v>
          </cell>
          <cell r="J267">
            <v>0</v>
          </cell>
          <cell r="L267">
            <v>67</v>
          </cell>
        </row>
        <row r="268">
          <cell r="A268" t="str">
            <v>Programa multisede</v>
          </cell>
          <cell r="B268" t="str">
            <v>Ciencias de la Tierra</v>
          </cell>
          <cell r="C268" t="str">
            <v>4</v>
          </cell>
          <cell r="D268">
            <v>9</v>
          </cell>
          <cell r="E268">
            <v>9</v>
          </cell>
          <cell r="F268">
            <v>18</v>
          </cell>
          <cell r="H268">
            <v>4</v>
          </cell>
          <cell r="I268">
            <v>5</v>
          </cell>
          <cell r="J268">
            <v>9</v>
          </cell>
          <cell r="L268">
            <v>27</v>
          </cell>
        </row>
        <row r="269">
          <cell r="A269" t="str">
            <v>Programa multisede</v>
          </cell>
          <cell r="B269" t="str">
            <v>Neurobiología</v>
          </cell>
          <cell r="C269" t="str">
            <v>4</v>
          </cell>
          <cell r="D269">
            <v>2</v>
          </cell>
          <cell r="E269">
            <v>4</v>
          </cell>
          <cell r="F269">
            <v>6</v>
          </cell>
          <cell r="H269">
            <v>12</v>
          </cell>
          <cell r="I269">
            <v>16</v>
          </cell>
          <cell r="J269">
            <v>28</v>
          </cell>
          <cell r="L269">
            <v>34</v>
          </cell>
        </row>
        <row r="270">
          <cell r="A270" t="str">
            <v>Programa multisede</v>
          </cell>
          <cell r="B270" t="str">
            <v>Ciencias del Mar y Limnología</v>
          </cell>
          <cell r="C270" t="str">
            <v>4</v>
          </cell>
          <cell r="D270">
            <v>10</v>
          </cell>
          <cell r="E270">
            <v>13</v>
          </cell>
          <cell r="F270">
            <v>23</v>
          </cell>
          <cell r="H270">
            <v>4</v>
          </cell>
          <cell r="I270">
            <v>3</v>
          </cell>
          <cell r="J270">
            <v>7</v>
          </cell>
          <cell r="L270">
            <v>30</v>
          </cell>
        </row>
        <row r="271">
          <cell r="A271" t="str">
            <v>Programa multisede</v>
          </cell>
          <cell r="B271" t="str">
            <v>Física</v>
          </cell>
          <cell r="C271" t="str">
            <v>4</v>
          </cell>
          <cell r="D271">
            <v>22</v>
          </cell>
          <cell r="E271">
            <v>10</v>
          </cell>
          <cell r="F271">
            <v>32</v>
          </cell>
          <cell r="H271">
            <v>16</v>
          </cell>
          <cell r="I271">
            <v>5</v>
          </cell>
          <cell r="J271">
            <v>21</v>
          </cell>
          <cell r="L271">
            <v>53</v>
          </cell>
        </row>
        <row r="272">
          <cell r="A272" t="str">
            <v>Programa multisede</v>
          </cell>
          <cell r="B272" t="str">
            <v>Administración</v>
          </cell>
          <cell r="C272" t="str">
            <v>4</v>
          </cell>
          <cell r="D272">
            <v>131</v>
          </cell>
          <cell r="E272">
            <v>89</v>
          </cell>
          <cell r="F272">
            <v>220</v>
          </cell>
          <cell r="H272">
            <v>0</v>
          </cell>
          <cell r="I272">
            <v>0</v>
          </cell>
          <cell r="J272">
            <v>0</v>
          </cell>
          <cell r="L272">
            <v>220</v>
          </cell>
        </row>
        <row r="273">
          <cell r="A273" t="str">
            <v>Programa multisede</v>
          </cell>
          <cell r="B273" t="str">
            <v>Finanzas</v>
          </cell>
          <cell r="C273" t="str">
            <v>4</v>
          </cell>
          <cell r="D273">
            <v>86</v>
          </cell>
          <cell r="E273">
            <v>47</v>
          </cell>
          <cell r="F273">
            <v>133</v>
          </cell>
          <cell r="H273">
            <v>0</v>
          </cell>
          <cell r="I273">
            <v>0</v>
          </cell>
          <cell r="J273">
            <v>0</v>
          </cell>
          <cell r="L273">
            <v>133</v>
          </cell>
        </row>
        <row r="274">
          <cell r="A274" t="str">
            <v>Programa multisede</v>
          </cell>
          <cell r="B274" t="str">
            <v>Auditoría</v>
          </cell>
          <cell r="C274" t="str">
            <v>4</v>
          </cell>
          <cell r="D274">
            <v>34</v>
          </cell>
          <cell r="E274">
            <v>20</v>
          </cell>
          <cell r="F274">
            <v>54</v>
          </cell>
          <cell r="H274">
            <v>0</v>
          </cell>
          <cell r="I274">
            <v>0</v>
          </cell>
          <cell r="J274">
            <v>0</v>
          </cell>
          <cell r="L274">
            <v>54</v>
          </cell>
        </row>
        <row r="275">
          <cell r="A275" t="str">
            <v>Programa multisede</v>
          </cell>
          <cell r="B275" t="str">
            <v>Filosofía de la Ciencia</v>
          </cell>
          <cell r="C275" t="str">
            <v>4</v>
          </cell>
          <cell r="D275">
            <v>0</v>
          </cell>
          <cell r="E275">
            <v>0</v>
          </cell>
          <cell r="F275">
            <v>0</v>
          </cell>
          <cell r="H275">
            <v>3</v>
          </cell>
          <cell r="I275">
            <v>3</v>
          </cell>
          <cell r="J275">
            <v>6</v>
          </cell>
          <cell r="L275">
            <v>6</v>
          </cell>
        </row>
        <row r="276">
          <cell r="A276" t="str">
            <v>Programa multisede</v>
          </cell>
          <cell r="B276" t="str">
            <v>Estudios Mesoamericanos</v>
          </cell>
          <cell r="C276" t="str">
            <v>4</v>
          </cell>
          <cell r="D276">
            <v>0</v>
          </cell>
          <cell r="E276">
            <v>1</v>
          </cell>
          <cell r="F276">
            <v>1</v>
          </cell>
          <cell r="H276">
            <v>6</v>
          </cell>
          <cell r="I276">
            <v>11</v>
          </cell>
          <cell r="J276">
            <v>17</v>
          </cell>
          <cell r="L276">
            <v>18</v>
          </cell>
        </row>
        <row r="277">
          <cell r="A277" t="str">
            <v>Programa multisede</v>
          </cell>
          <cell r="B277" t="str">
            <v>Psicología</v>
          </cell>
          <cell r="C277" t="str">
            <v>4</v>
          </cell>
          <cell r="D277">
            <v>4</v>
          </cell>
          <cell r="E277">
            <v>16</v>
          </cell>
          <cell r="F277">
            <v>20</v>
          </cell>
          <cell r="H277">
            <v>0</v>
          </cell>
          <cell r="I277">
            <v>0</v>
          </cell>
          <cell r="J277">
            <v>0</v>
          </cell>
          <cell r="L277">
            <v>20</v>
          </cell>
        </row>
        <row r="278">
          <cell r="A278" t="str">
            <v>Programa multisede</v>
          </cell>
          <cell r="B278" t="str">
            <v>Ciencias Médicas</v>
          </cell>
          <cell r="C278" t="str">
            <v>5</v>
          </cell>
          <cell r="D278">
            <v>0</v>
          </cell>
          <cell r="E278">
            <v>1</v>
          </cell>
          <cell r="F278">
            <v>1</v>
          </cell>
          <cell r="H278">
            <v>13</v>
          </cell>
          <cell r="I278">
            <v>6</v>
          </cell>
          <cell r="J278">
            <v>19</v>
          </cell>
          <cell r="L278">
            <v>20</v>
          </cell>
        </row>
        <row r="279">
          <cell r="A279" t="str">
            <v>Programa multisede</v>
          </cell>
          <cell r="B279" t="str">
            <v>Ciencias de la Salud</v>
          </cell>
          <cell r="C279" t="str">
            <v>5</v>
          </cell>
          <cell r="D279">
            <v>1</v>
          </cell>
          <cell r="E279">
            <v>0</v>
          </cell>
          <cell r="F279">
            <v>1</v>
          </cell>
          <cell r="H279">
            <v>2</v>
          </cell>
          <cell r="I279">
            <v>6</v>
          </cell>
          <cell r="J279">
            <v>8</v>
          </cell>
          <cell r="L279">
            <v>9</v>
          </cell>
        </row>
        <row r="280">
          <cell r="A280" t="str">
            <v>Programa multisede</v>
          </cell>
          <cell r="B280" t="str">
            <v>Ciencias Biológicas</v>
          </cell>
          <cell r="C280" t="str">
            <v>5</v>
          </cell>
          <cell r="D280">
            <v>67</v>
          </cell>
          <cell r="E280">
            <v>99</v>
          </cell>
          <cell r="F280">
            <v>166</v>
          </cell>
          <cell r="H280">
            <v>0</v>
          </cell>
          <cell r="I280">
            <v>0</v>
          </cell>
          <cell r="J280">
            <v>0</v>
          </cell>
          <cell r="L280">
            <v>166</v>
          </cell>
        </row>
        <row r="281">
          <cell r="A281" t="str">
            <v>Programa multisede</v>
          </cell>
          <cell r="B281" t="str">
            <v>Ciencias Químicas</v>
          </cell>
          <cell r="C281" t="str">
            <v>5</v>
          </cell>
          <cell r="D281">
            <v>12</v>
          </cell>
          <cell r="E281">
            <v>18</v>
          </cell>
          <cell r="F281">
            <v>30</v>
          </cell>
          <cell r="H281">
            <v>10</v>
          </cell>
          <cell r="I281">
            <v>21</v>
          </cell>
          <cell r="J281">
            <v>31</v>
          </cell>
          <cell r="L281">
            <v>61</v>
          </cell>
        </row>
        <row r="282">
          <cell r="A282" t="str">
            <v>Programa multisede</v>
          </cell>
          <cell r="B282" t="str">
            <v>Producción y Salud Animal</v>
          </cell>
          <cell r="C282" t="str">
            <v>5</v>
          </cell>
          <cell r="D282">
            <v>23</v>
          </cell>
          <cell r="E282">
            <v>12</v>
          </cell>
          <cell r="F282">
            <v>35</v>
          </cell>
          <cell r="H282">
            <v>11</v>
          </cell>
          <cell r="I282">
            <v>3</v>
          </cell>
          <cell r="J282">
            <v>14</v>
          </cell>
          <cell r="L282">
            <v>49</v>
          </cell>
        </row>
        <row r="283">
          <cell r="A283" t="str">
            <v>Programa multisede</v>
          </cell>
          <cell r="B283" t="str">
            <v>Astronomía</v>
          </cell>
          <cell r="C283" t="str">
            <v>5</v>
          </cell>
          <cell r="D283">
            <v>5</v>
          </cell>
          <cell r="E283">
            <v>1</v>
          </cell>
          <cell r="F283">
            <v>6</v>
          </cell>
          <cell r="H283">
            <v>1</v>
          </cell>
          <cell r="I283">
            <v>3</v>
          </cell>
          <cell r="J283">
            <v>4</v>
          </cell>
          <cell r="L283">
            <v>10</v>
          </cell>
        </row>
        <row r="284">
          <cell r="A284" t="str">
            <v>Programa multisede</v>
          </cell>
          <cell r="B284" t="str">
            <v>Bioquímica</v>
          </cell>
          <cell r="C284" t="str">
            <v>5</v>
          </cell>
          <cell r="D284">
            <v>15</v>
          </cell>
          <cell r="E284">
            <v>6</v>
          </cell>
          <cell r="F284">
            <v>21</v>
          </cell>
          <cell r="H284">
            <v>44</v>
          </cell>
          <cell r="I284">
            <v>41</v>
          </cell>
          <cell r="J284">
            <v>85</v>
          </cell>
          <cell r="L284">
            <v>106</v>
          </cell>
        </row>
        <row r="285">
          <cell r="A285" t="str">
            <v>Programa multisede</v>
          </cell>
          <cell r="B285" t="str">
            <v>Ciencias de la Tierra</v>
          </cell>
          <cell r="C285" t="str">
            <v>5</v>
          </cell>
          <cell r="D285">
            <v>16</v>
          </cell>
          <cell r="E285">
            <v>2</v>
          </cell>
          <cell r="F285">
            <v>18</v>
          </cell>
          <cell r="H285">
            <v>8</v>
          </cell>
          <cell r="I285">
            <v>2</v>
          </cell>
          <cell r="J285">
            <v>10</v>
          </cell>
          <cell r="L285">
            <v>28</v>
          </cell>
        </row>
        <row r="286">
          <cell r="A286" t="str">
            <v>Programa multisede</v>
          </cell>
          <cell r="B286" t="str">
            <v>Neurobiología</v>
          </cell>
          <cell r="C286" t="str">
            <v>5</v>
          </cell>
          <cell r="D286">
            <v>0</v>
          </cell>
          <cell r="E286">
            <v>0</v>
          </cell>
          <cell r="F286">
            <v>0</v>
          </cell>
          <cell r="H286">
            <v>19</v>
          </cell>
          <cell r="I286">
            <v>22</v>
          </cell>
          <cell r="J286">
            <v>41</v>
          </cell>
          <cell r="L286">
            <v>41</v>
          </cell>
        </row>
        <row r="287">
          <cell r="A287" t="str">
            <v>Programa multisede</v>
          </cell>
          <cell r="B287" t="str">
            <v>Ciencias del Mar y Limnología</v>
          </cell>
          <cell r="C287" t="str">
            <v>5</v>
          </cell>
          <cell r="D287">
            <v>1</v>
          </cell>
          <cell r="E287">
            <v>1</v>
          </cell>
          <cell r="F287">
            <v>2</v>
          </cell>
          <cell r="H287">
            <v>1</v>
          </cell>
          <cell r="I287">
            <v>0</v>
          </cell>
          <cell r="J287">
            <v>1</v>
          </cell>
          <cell r="L287">
            <v>3</v>
          </cell>
        </row>
        <row r="288">
          <cell r="A288" t="str">
            <v>Programa multisede</v>
          </cell>
          <cell r="B288" t="str">
            <v>Ingeniería de la Computación</v>
          </cell>
          <cell r="C288" t="str">
            <v>5</v>
          </cell>
          <cell r="D288">
            <v>8</v>
          </cell>
          <cell r="E288">
            <v>4</v>
          </cell>
          <cell r="F288">
            <v>12</v>
          </cell>
          <cell r="H288">
            <v>0</v>
          </cell>
          <cell r="I288">
            <v>0</v>
          </cell>
          <cell r="J288">
            <v>0</v>
          </cell>
          <cell r="L288">
            <v>12</v>
          </cell>
        </row>
        <row r="289">
          <cell r="A289" t="str">
            <v>Programa multisede</v>
          </cell>
          <cell r="B289" t="str">
            <v>Ciencias Biomédicas</v>
          </cell>
          <cell r="C289" t="str">
            <v>5</v>
          </cell>
          <cell r="D289">
            <v>60</v>
          </cell>
          <cell r="E289">
            <v>36</v>
          </cell>
          <cell r="F289">
            <v>96</v>
          </cell>
          <cell r="H289">
            <v>106</v>
          </cell>
          <cell r="I289">
            <v>140</v>
          </cell>
          <cell r="J289">
            <v>246</v>
          </cell>
          <cell r="L289">
            <v>342</v>
          </cell>
        </row>
        <row r="290">
          <cell r="A290" t="str">
            <v>Programa multisede</v>
          </cell>
          <cell r="B290" t="str">
            <v>Física</v>
          </cell>
          <cell r="C290" t="str">
            <v>5</v>
          </cell>
          <cell r="D290">
            <v>14</v>
          </cell>
          <cell r="E290">
            <v>9</v>
          </cell>
          <cell r="F290">
            <v>23</v>
          </cell>
          <cell r="H290">
            <v>10</v>
          </cell>
          <cell r="I290">
            <v>2</v>
          </cell>
          <cell r="J290">
            <v>12</v>
          </cell>
          <cell r="L290">
            <v>35</v>
          </cell>
        </row>
        <row r="291">
          <cell r="A291" t="str">
            <v>Programa multisede</v>
          </cell>
          <cell r="B291" t="str">
            <v>Administración</v>
          </cell>
          <cell r="C291" t="str">
            <v>5</v>
          </cell>
          <cell r="D291">
            <v>4</v>
          </cell>
          <cell r="E291">
            <v>2</v>
          </cell>
          <cell r="F291">
            <v>6</v>
          </cell>
          <cell r="H291">
            <v>0</v>
          </cell>
          <cell r="I291">
            <v>0</v>
          </cell>
          <cell r="J291">
            <v>0</v>
          </cell>
          <cell r="L291">
            <v>6</v>
          </cell>
        </row>
        <row r="292">
          <cell r="A292" t="str">
            <v>Programa multisede</v>
          </cell>
          <cell r="B292" t="str">
            <v>Filosofía de la Ciencia</v>
          </cell>
          <cell r="C292" t="str">
            <v>5</v>
          </cell>
          <cell r="D292">
            <v>0</v>
          </cell>
          <cell r="E292">
            <v>0</v>
          </cell>
          <cell r="F292">
            <v>0</v>
          </cell>
          <cell r="H292">
            <v>5</v>
          </cell>
          <cell r="I292">
            <v>4</v>
          </cell>
          <cell r="J292">
            <v>9</v>
          </cell>
          <cell r="L292">
            <v>9</v>
          </cell>
        </row>
        <row r="293">
          <cell r="A293" t="str">
            <v>Programa multisede</v>
          </cell>
          <cell r="B293" t="str">
            <v>Estudios Mesomericanos</v>
          </cell>
          <cell r="C293" t="str">
            <v>5</v>
          </cell>
          <cell r="D293">
            <v>0</v>
          </cell>
          <cell r="E293">
            <v>0</v>
          </cell>
          <cell r="F293">
            <v>0</v>
          </cell>
          <cell r="H293">
            <v>5</v>
          </cell>
          <cell r="I293">
            <v>4</v>
          </cell>
          <cell r="J293">
            <v>9</v>
          </cell>
          <cell r="L293">
            <v>9</v>
          </cell>
        </row>
        <row r="294">
          <cell r="A294" t="str">
            <v>Programa multisede</v>
          </cell>
          <cell r="B294" t="str">
            <v>Psicología</v>
          </cell>
          <cell r="C294" t="str">
            <v>5</v>
          </cell>
          <cell r="D294">
            <v>2</v>
          </cell>
          <cell r="E294">
            <v>2</v>
          </cell>
          <cell r="F294">
            <v>4</v>
          </cell>
          <cell r="H294">
            <v>0</v>
          </cell>
          <cell r="I294">
            <v>0</v>
          </cell>
          <cell r="J294">
            <v>0</v>
          </cell>
          <cell r="L294">
            <v>4</v>
          </cell>
        </row>
        <row r="295">
          <cell r="D295">
            <v>794</v>
          </cell>
          <cell r="E295">
            <v>694</v>
          </cell>
          <cell r="F295">
            <v>1488</v>
          </cell>
          <cell r="H295">
            <v>512</v>
          </cell>
          <cell r="I295">
            <v>578</v>
          </cell>
          <cell r="J295">
            <v>1090</v>
          </cell>
          <cell r="L295">
            <v>2578</v>
          </cell>
        </row>
        <row r="297">
          <cell r="A297" t="str">
            <v>Unidad Académica de los Ciclos Profesional y de Po</v>
          </cell>
          <cell r="B297" t="str">
            <v>Estadística Aplicada</v>
          </cell>
          <cell r="C297" t="str">
            <v>3</v>
          </cell>
          <cell r="D297">
            <v>0</v>
          </cell>
          <cell r="E297">
            <v>0</v>
          </cell>
          <cell r="F297">
            <v>0</v>
          </cell>
          <cell r="H297">
            <v>17</v>
          </cell>
          <cell r="I297">
            <v>11</v>
          </cell>
          <cell r="J297">
            <v>28</v>
          </cell>
          <cell r="L297">
            <v>28</v>
          </cell>
        </row>
        <row r="298">
          <cell r="A298" t="str">
            <v>Unidad Académica de los Ciclos Profesional y de Po</v>
          </cell>
          <cell r="B298" t="str">
            <v>Heliodiseño</v>
          </cell>
          <cell r="C298" t="str">
            <v>3</v>
          </cell>
          <cell r="D298">
            <v>2</v>
          </cell>
          <cell r="E298">
            <v>0</v>
          </cell>
          <cell r="F298">
            <v>2</v>
          </cell>
          <cell r="H298">
            <v>3</v>
          </cell>
          <cell r="I298">
            <v>4</v>
          </cell>
          <cell r="J298">
            <v>7</v>
          </cell>
          <cell r="L298">
            <v>9</v>
          </cell>
        </row>
        <row r="299">
          <cell r="L299">
            <v>37</v>
          </cell>
        </row>
        <row r="300">
          <cell r="A300" t="str">
            <v>Unidad Académica de los Ciclos Profesional y de Po</v>
          </cell>
          <cell r="B300" t="str">
            <v>Ciencias de la Computación</v>
          </cell>
          <cell r="C300" t="str">
            <v>4</v>
          </cell>
          <cell r="D300">
            <v>0</v>
          </cell>
          <cell r="E300">
            <v>0</v>
          </cell>
          <cell r="F300">
            <v>0</v>
          </cell>
          <cell r="H300">
            <v>12</v>
          </cell>
          <cell r="I300">
            <v>5</v>
          </cell>
          <cell r="J300">
            <v>17</v>
          </cell>
          <cell r="L300">
            <v>17</v>
          </cell>
        </row>
        <row r="301">
          <cell r="A301" t="str">
            <v>Unidad Académica de los Ciclos Profesional y de Po</v>
          </cell>
          <cell r="B301" t="str">
            <v>Ciencias de la Tierra</v>
          </cell>
          <cell r="C301" t="str">
            <v>4</v>
          </cell>
          <cell r="D301">
            <v>0</v>
          </cell>
          <cell r="E301">
            <v>0</v>
          </cell>
          <cell r="F301">
            <v>0</v>
          </cell>
          <cell r="H301">
            <v>4</v>
          </cell>
          <cell r="I301">
            <v>1</v>
          </cell>
          <cell r="J301">
            <v>5</v>
          </cell>
          <cell r="L301">
            <v>5</v>
          </cell>
        </row>
        <row r="302">
          <cell r="A302" t="str">
            <v>Unidad Académica de los Ciclos Profesional y de Po</v>
          </cell>
          <cell r="B302" t="str">
            <v>Ciencias del Mar</v>
          </cell>
          <cell r="C302" t="str">
            <v>4</v>
          </cell>
          <cell r="D302">
            <v>0</v>
          </cell>
          <cell r="E302">
            <v>0</v>
          </cell>
          <cell r="F302">
            <v>0</v>
          </cell>
          <cell r="H302">
            <v>1</v>
          </cell>
          <cell r="I302">
            <v>0</v>
          </cell>
          <cell r="J302">
            <v>1</v>
          </cell>
          <cell r="L302">
            <v>1</v>
          </cell>
        </row>
        <row r="303">
          <cell r="A303" t="str">
            <v>Unidad Académica de los Ciclos Profesional y de Po</v>
          </cell>
          <cell r="B303" t="str">
            <v>Energía Solar</v>
          </cell>
          <cell r="C303" t="str">
            <v>4</v>
          </cell>
          <cell r="D303">
            <v>1</v>
          </cell>
          <cell r="E303">
            <v>1</v>
          </cell>
          <cell r="F303">
            <v>2</v>
          </cell>
          <cell r="H303">
            <v>8</v>
          </cell>
          <cell r="I303">
            <v>2</v>
          </cell>
          <cell r="J303">
            <v>10</v>
          </cell>
          <cell r="L303">
            <v>12</v>
          </cell>
        </row>
        <row r="304">
          <cell r="A304" t="str">
            <v>Unidad Académica de los Ciclos Profesional y de Po</v>
          </cell>
          <cell r="B304" t="str">
            <v>Estadística e Investigación de Operaciones</v>
          </cell>
          <cell r="C304" t="str">
            <v>4</v>
          </cell>
          <cell r="D304">
            <v>0</v>
          </cell>
          <cell r="E304">
            <v>0</v>
          </cell>
          <cell r="F304">
            <v>0</v>
          </cell>
          <cell r="H304">
            <v>2</v>
          </cell>
          <cell r="I304">
            <v>1</v>
          </cell>
          <cell r="J304">
            <v>3</v>
          </cell>
          <cell r="L304">
            <v>3</v>
          </cell>
        </row>
        <row r="305">
          <cell r="A305" t="str">
            <v>Unidad Académica de los Ciclos Profesional y de Po</v>
          </cell>
          <cell r="B305" t="str">
            <v>Lingüística Aplicada</v>
          </cell>
          <cell r="C305" t="str">
            <v>4</v>
          </cell>
          <cell r="D305">
            <v>0</v>
          </cell>
          <cell r="E305">
            <v>0</v>
          </cell>
          <cell r="F305">
            <v>0</v>
          </cell>
          <cell r="H305">
            <v>14</v>
          </cell>
          <cell r="I305">
            <v>24</v>
          </cell>
          <cell r="J305">
            <v>38</v>
          </cell>
          <cell r="L305">
            <v>38</v>
          </cell>
        </row>
        <row r="306">
          <cell r="L306">
            <v>76</v>
          </cell>
        </row>
        <row r="307">
          <cell r="A307" t="str">
            <v>Unidad Académica de los Ciclos Profesional y de Po</v>
          </cell>
          <cell r="B307" t="str">
            <v>Biotecnología</v>
          </cell>
          <cell r="C307" t="str">
            <v>5</v>
          </cell>
          <cell r="D307">
            <v>0</v>
          </cell>
          <cell r="E307">
            <v>0</v>
          </cell>
          <cell r="F307">
            <v>0</v>
          </cell>
          <cell r="H307">
            <v>4</v>
          </cell>
          <cell r="I307">
            <v>5</v>
          </cell>
          <cell r="J307">
            <v>9</v>
          </cell>
          <cell r="L307">
            <v>9</v>
          </cell>
        </row>
        <row r="308">
          <cell r="A308" t="str">
            <v>Unidad Académica de los Ciclos Profesional y de Po</v>
          </cell>
          <cell r="B308" t="str">
            <v>Ciencias de la Tierra</v>
          </cell>
          <cell r="C308" t="str">
            <v>5</v>
          </cell>
          <cell r="D308">
            <v>0</v>
          </cell>
          <cell r="E308">
            <v>0</v>
          </cell>
          <cell r="F308">
            <v>0</v>
          </cell>
          <cell r="H308">
            <v>44</v>
          </cell>
          <cell r="I308">
            <v>14</v>
          </cell>
          <cell r="J308">
            <v>58</v>
          </cell>
          <cell r="L308">
            <v>58</v>
          </cell>
        </row>
        <row r="309">
          <cell r="A309" t="str">
            <v>Unidad Académica de los Ciclos Profesional y de Po</v>
          </cell>
          <cell r="B309" t="str">
            <v>Ciencias del Mar</v>
          </cell>
          <cell r="C309" t="str">
            <v>5</v>
          </cell>
          <cell r="D309">
            <v>0</v>
          </cell>
          <cell r="E309">
            <v>0</v>
          </cell>
          <cell r="F309">
            <v>0</v>
          </cell>
          <cell r="H309">
            <v>0</v>
          </cell>
          <cell r="I309">
            <v>1</v>
          </cell>
          <cell r="J309">
            <v>1</v>
          </cell>
          <cell r="L309">
            <v>1</v>
          </cell>
        </row>
        <row r="310">
          <cell r="A310" t="str">
            <v>Unidad Académica de los Ciclos Profesional y de Po</v>
          </cell>
          <cell r="B310" t="str">
            <v>Ciencias Fisiológicas</v>
          </cell>
          <cell r="C310" t="str">
            <v>5</v>
          </cell>
          <cell r="D310">
            <v>0</v>
          </cell>
          <cell r="E310">
            <v>0</v>
          </cell>
          <cell r="F310">
            <v>0</v>
          </cell>
          <cell r="H310">
            <v>6</v>
          </cell>
          <cell r="I310">
            <v>6</v>
          </cell>
          <cell r="J310">
            <v>12</v>
          </cell>
          <cell r="L310">
            <v>12</v>
          </cell>
        </row>
        <row r="311">
          <cell r="A311" t="str">
            <v>Unidad Académica de los Ciclos Profesional y de Po</v>
          </cell>
          <cell r="B311" t="str">
            <v>Ecología</v>
          </cell>
          <cell r="C311" t="str">
            <v>5</v>
          </cell>
          <cell r="D311">
            <v>0</v>
          </cell>
          <cell r="E311">
            <v>0</v>
          </cell>
          <cell r="F311">
            <v>0</v>
          </cell>
          <cell r="H311">
            <v>17</v>
          </cell>
          <cell r="I311">
            <v>6</v>
          </cell>
          <cell r="J311">
            <v>23</v>
          </cell>
          <cell r="L311">
            <v>23</v>
          </cell>
        </row>
        <row r="312">
          <cell r="A312" t="str">
            <v>Unidad Académica de los Ciclos Profesional y de Po</v>
          </cell>
          <cell r="B312" t="str">
            <v>Investigación Biomédica Básica</v>
          </cell>
          <cell r="C312" t="str">
            <v>5</v>
          </cell>
          <cell r="D312">
            <v>0</v>
          </cell>
          <cell r="E312">
            <v>0</v>
          </cell>
          <cell r="F312">
            <v>0</v>
          </cell>
          <cell r="H312">
            <v>2</v>
          </cell>
          <cell r="I312">
            <v>0</v>
          </cell>
          <cell r="J312">
            <v>2</v>
          </cell>
          <cell r="L312">
            <v>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as_graf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otas"/>
      <sheetName val="resumen(NO)"/>
      <sheetName val="resumen (2)"/>
      <sheetName val="lic"/>
      <sheetName val="tec"/>
      <sheetName val="bach"/>
      <sheetName val="iupe"/>
      <sheetName val="sua"/>
      <sheetName val="caas_graf"/>
      <sheetName val="licxcar"/>
      <sheetName val="orden descend"/>
    </sheetNames>
    <sheetDataSet>
      <sheetData sheetId="10">
        <row r="1">
          <cell r="A1" t="str">
            <v>ncarrera</v>
          </cell>
          <cell r="B1" t="str">
            <v>pob_total</v>
          </cell>
        </row>
        <row r="2">
          <cell r="A2" t="str">
            <v>Derecho</v>
          </cell>
          <cell r="B2">
            <v>17681</v>
          </cell>
        </row>
        <row r="3">
          <cell r="A3" t="str">
            <v>Médico Cirujano</v>
          </cell>
          <cell r="B3">
            <v>8916</v>
          </cell>
        </row>
        <row r="4">
          <cell r="A4" t="str">
            <v>Contaduría</v>
          </cell>
          <cell r="B4">
            <v>8547</v>
          </cell>
        </row>
        <row r="5">
          <cell r="A5" t="str">
            <v>Psicología</v>
          </cell>
          <cell r="B5">
            <v>7314</v>
          </cell>
        </row>
        <row r="6">
          <cell r="A6" t="str">
            <v>Administración</v>
          </cell>
          <cell r="B6">
            <v>6425</v>
          </cell>
        </row>
        <row r="7">
          <cell r="A7" t="str">
            <v>Arquitectura</v>
          </cell>
          <cell r="B7">
            <v>6283</v>
          </cell>
        </row>
        <row r="8">
          <cell r="A8" t="str">
            <v>Cirujano Dentista</v>
          </cell>
          <cell r="B8">
            <v>6275</v>
          </cell>
        </row>
        <row r="9">
          <cell r="A9" t="str">
            <v>Ciencias de la Comunicación y Periodismo</v>
          </cell>
          <cell r="B9">
            <v>6095</v>
          </cell>
        </row>
        <row r="10">
          <cell r="A10" t="str">
            <v>Ingeniería Eléctrica y Electrónica, Industrial, Mecánica, Mecánica Eléctrica</v>
          </cell>
          <cell r="B10">
            <v>6025</v>
          </cell>
        </row>
        <row r="11">
          <cell r="A11" t="str">
            <v>Economía</v>
          </cell>
          <cell r="B11">
            <v>4411</v>
          </cell>
        </row>
        <row r="12">
          <cell r="A12" t="str">
            <v>Medicina Veterinaria y Zootecnia</v>
          </cell>
          <cell r="B12">
            <v>4047</v>
          </cell>
        </row>
        <row r="13">
          <cell r="A13" t="str">
            <v>Química Farmacéutica Biológica</v>
          </cell>
          <cell r="B13">
            <v>3551</v>
          </cell>
        </row>
        <row r="14">
          <cell r="A14" t="str">
            <v>Relaciones Internacionales</v>
          </cell>
          <cell r="B14">
            <v>3461</v>
          </cell>
        </row>
        <row r="15">
          <cell r="A15" t="str">
            <v>Pedagogía</v>
          </cell>
          <cell r="B15">
            <v>3413</v>
          </cell>
        </row>
        <row r="16">
          <cell r="A16" t="str">
            <v>Ingeniería en Computación</v>
          </cell>
          <cell r="B16">
            <v>3194</v>
          </cell>
        </row>
        <row r="17">
          <cell r="A17" t="str">
            <v>Biología</v>
          </cell>
          <cell r="B17">
            <v>3079</v>
          </cell>
        </row>
        <row r="18">
          <cell r="A18" t="str">
            <v>Ingeniería Civil</v>
          </cell>
          <cell r="B18">
            <v>2613</v>
          </cell>
        </row>
        <row r="19">
          <cell r="A19" t="str">
            <v>Diseño y Comunicación Visual</v>
          </cell>
          <cell r="B19">
            <v>2440</v>
          </cell>
        </row>
        <row r="20">
          <cell r="A20" t="str">
            <v>Ciencias Políticas y Administración Pública</v>
          </cell>
          <cell r="B20">
            <v>2416</v>
          </cell>
        </row>
        <row r="21">
          <cell r="A21" t="str">
            <v>Enfermería y Obstetricia</v>
          </cell>
          <cell r="B21">
            <v>2080</v>
          </cell>
        </row>
        <row r="22">
          <cell r="A22" t="str">
            <v>Trabajo Social</v>
          </cell>
          <cell r="B22">
            <v>2053</v>
          </cell>
        </row>
        <row r="23">
          <cell r="A23" t="str">
            <v>Actuaría</v>
          </cell>
          <cell r="B23">
            <v>1904</v>
          </cell>
        </row>
        <row r="24">
          <cell r="A24" t="str">
            <v>Ingeniería Química</v>
          </cell>
          <cell r="B24">
            <v>1699</v>
          </cell>
        </row>
        <row r="25">
          <cell r="A25" t="str">
            <v>Sociología</v>
          </cell>
          <cell r="B25">
            <v>1553</v>
          </cell>
        </row>
        <row r="26">
          <cell r="A26" t="str">
            <v>Matemáticas Aplicadas y Computación</v>
          </cell>
          <cell r="B26">
            <v>1493</v>
          </cell>
        </row>
        <row r="27">
          <cell r="A27" t="str">
            <v>Historia</v>
          </cell>
          <cell r="B27">
            <v>1388</v>
          </cell>
        </row>
        <row r="28">
          <cell r="A28" t="str">
            <v>Lengua y Literaturas Hispánicas</v>
          </cell>
          <cell r="B28">
            <v>1227</v>
          </cell>
        </row>
        <row r="29">
          <cell r="A29" t="str">
            <v>Filosofía</v>
          </cell>
          <cell r="B29">
            <v>1087</v>
          </cell>
        </row>
        <row r="30">
          <cell r="A30" t="str">
            <v>Química en Alimentos</v>
          </cell>
          <cell r="B30">
            <v>956</v>
          </cell>
        </row>
        <row r="31">
          <cell r="A31" t="str">
            <v>Diseño Gráfico</v>
          </cell>
          <cell r="B31">
            <v>927</v>
          </cell>
        </row>
        <row r="32">
          <cell r="A32" t="str">
            <v>Física</v>
          </cell>
          <cell r="B32">
            <v>915</v>
          </cell>
        </row>
        <row r="33">
          <cell r="A33" t="str">
            <v>Artes Visuales</v>
          </cell>
          <cell r="B33">
            <v>785</v>
          </cell>
        </row>
        <row r="34">
          <cell r="A34" t="str">
            <v>Geografía</v>
          </cell>
          <cell r="B34">
            <v>710</v>
          </cell>
        </row>
        <row r="35">
          <cell r="A35" t="str">
            <v>Ingeniería en Alimentos</v>
          </cell>
          <cell r="B35">
            <v>684</v>
          </cell>
        </row>
        <row r="36">
          <cell r="A36" t="str">
            <v>Informática</v>
          </cell>
          <cell r="B36">
            <v>657</v>
          </cell>
        </row>
        <row r="37">
          <cell r="A37" t="str">
            <v>Química</v>
          </cell>
          <cell r="B37">
            <v>644</v>
          </cell>
        </row>
        <row r="38">
          <cell r="A38" t="str">
            <v>Matemáticas</v>
          </cell>
          <cell r="B38">
            <v>548</v>
          </cell>
        </row>
        <row r="39">
          <cell r="A39" t="str">
            <v>Ingeniería Petrolera</v>
          </cell>
          <cell r="B39">
            <v>536</v>
          </cell>
        </row>
        <row r="40">
          <cell r="A40" t="str">
            <v>Estudios Latinoamericanos</v>
          </cell>
          <cell r="B40">
            <v>456</v>
          </cell>
        </row>
        <row r="41">
          <cell r="A41" t="str">
            <v>Diseño Industrial</v>
          </cell>
          <cell r="B41">
            <v>453</v>
          </cell>
        </row>
        <row r="42">
          <cell r="A42" t="str">
            <v>Literatura Dramática y Teatro</v>
          </cell>
          <cell r="B42">
            <v>414</v>
          </cell>
        </row>
        <row r="43">
          <cell r="A43" t="str">
            <v>Optometría</v>
          </cell>
          <cell r="B43">
            <v>372</v>
          </cell>
        </row>
        <row r="44">
          <cell r="A44" t="str">
            <v>Bibliotecología</v>
          </cell>
          <cell r="B44">
            <v>321</v>
          </cell>
        </row>
        <row r="45">
          <cell r="A45" t="str">
            <v>Ciencias de la Computación</v>
          </cell>
          <cell r="B45">
            <v>311</v>
          </cell>
        </row>
        <row r="46">
          <cell r="A46" t="str">
            <v>Lengua y Literatura Modernas (Letras Inglesas)</v>
          </cell>
          <cell r="B46">
            <v>308</v>
          </cell>
        </row>
        <row r="47">
          <cell r="A47" t="str">
            <v>Ingeniería Química Metalúrgica</v>
          </cell>
          <cell r="B47">
            <v>277</v>
          </cell>
        </row>
        <row r="48">
          <cell r="A48" t="str">
            <v>Ingeniería Geológica</v>
          </cell>
          <cell r="B48">
            <v>258</v>
          </cell>
        </row>
        <row r="49">
          <cell r="A49" t="str">
            <v>Ingeniería Geofísica</v>
          </cell>
          <cell r="B49">
            <v>254</v>
          </cell>
        </row>
        <row r="50">
          <cell r="A50" t="str">
            <v>Enseñanza del Idioma Inglés</v>
          </cell>
          <cell r="B50">
            <v>249</v>
          </cell>
        </row>
        <row r="51">
          <cell r="A51" t="str">
            <v>Ingeniería en Telecomunicaciones</v>
          </cell>
          <cell r="B51">
            <v>228</v>
          </cell>
        </row>
        <row r="52">
          <cell r="A52" t="str">
            <v>Ingeniería Topográfica y Geodésica</v>
          </cell>
          <cell r="B52">
            <v>203</v>
          </cell>
        </row>
        <row r="53">
          <cell r="A53" t="str">
            <v>Química Industrial</v>
          </cell>
          <cell r="B53">
            <v>201</v>
          </cell>
        </row>
        <row r="54">
          <cell r="A54" t="str">
            <v>Instrumentista</v>
          </cell>
          <cell r="B54">
            <v>199</v>
          </cell>
        </row>
        <row r="55">
          <cell r="A55" t="str">
            <v>Ingeniería de Minas y Metalurgia</v>
          </cell>
          <cell r="B55">
            <v>189</v>
          </cell>
        </row>
        <row r="56">
          <cell r="A56" t="str">
            <v>Ingeniería Agrícola</v>
          </cell>
          <cell r="B56">
            <v>178</v>
          </cell>
        </row>
        <row r="57">
          <cell r="A57" t="str">
            <v>Letras Clásicas</v>
          </cell>
          <cell r="B57">
            <v>160</v>
          </cell>
        </row>
        <row r="58">
          <cell r="A58" t="str">
            <v>Planificación para el Desarrollo Agropecuario</v>
          </cell>
          <cell r="B58">
            <v>131</v>
          </cell>
        </row>
        <row r="59">
          <cell r="A59" t="str">
            <v>Lengua y Literatura Modernas (Letras Italianas)</v>
          </cell>
          <cell r="B59">
            <v>121</v>
          </cell>
        </row>
        <row r="60">
          <cell r="A60" t="str">
            <v>Lengua y Literatura Modernas (Letras Alemanas)</v>
          </cell>
          <cell r="B60">
            <v>115</v>
          </cell>
        </row>
        <row r="61">
          <cell r="A61" t="str">
            <v>Educación Musical</v>
          </cell>
          <cell r="B61">
            <v>99</v>
          </cell>
        </row>
        <row r="62">
          <cell r="A62" t="str">
            <v>Lengua y Literatura Modernas (Letras Francesas)</v>
          </cell>
          <cell r="B62">
            <v>81</v>
          </cell>
        </row>
        <row r="63">
          <cell r="A63" t="str">
            <v>Piano</v>
          </cell>
          <cell r="B63">
            <v>62</v>
          </cell>
        </row>
        <row r="64">
          <cell r="A64" t="str">
            <v>Urbanismo</v>
          </cell>
          <cell r="B64">
            <v>61</v>
          </cell>
        </row>
        <row r="65">
          <cell r="A65" t="str">
            <v>Investigación Biomédica Básica</v>
          </cell>
          <cell r="B65">
            <v>53</v>
          </cell>
        </row>
        <row r="66">
          <cell r="A66" t="str">
            <v>Arquitectura de Paisaje</v>
          </cell>
          <cell r="B66">
            <v>45</v>
          </cell>
        </row>
        <row r="67">
          <cell r="A67" t="str">
            <v>Canto</v>
          </cell>
          <cell r="B67">
            <v>45</v>
          </cell>
        </row>
        <row r="68">
          <cell r="A68" t="str">
            <v>Composición</v>
          </cell>
          <cell r="B68">
            <v>33</v>
          </cell>
        </row>
        <row r="69">
          <cell r="A69" t="str">
            <v>Etnomusicología</v>
          </cell>
          <cell r="B69">
            <v>18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4"/>
  <dimension ref="A1:Q36"/>
  <sheetViews>
    <sheetView zoomScale="75" zoomScaleNormal="75" workbookViewId="0" topLeftCell="A1">
      <selection activeCell="B40" sqref="B40"/>
    </sheetView>
  </sheetViews>
  <sheetFormatPr defaultColWidth="11.421875" defaultRowHeight="12.75"/>
  <cols>
    <col min="1" max="1" width="1.7109375" style="4" customWidth="1"/>
    <col min="2" max="2" width="47.140625" style="4" customWidth="1"/>
    <col min="3" max="4" width="8.28125" style="4" customWidth="1"/>
    <col min="5" max="5" width="9.57421875" style="4" customWidth="1"/>
    <col min="6" max="6" width="1.57421875" style="4" customWidth="1"/>
    <col min="7" max="8" width="8.28125" style="4" customWidth="1"/>
    <col min="9" max="9" width="9.7109375" style="4" customWidth="1"/>
    <col min="10" max="10" width="1.57421875" style="4" customWidth="1"/>
    <col min="11" max="11" width="8.57421875" style="4" customWidth="1"/>
    <col min="12" max="12" width="1.28515625" style="4" customWidth="1"/>
    <col min="13" max="16384" width="11.421875" style="4" customWidth="1"/>
  </cols>
  <sheetData>
    <row r="1" spans="1:11" ht="12.75">
      <c r="A1" s="185" t="s">
        <v>204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</row>
    <row r="2" spans="1:11" ht="12.75" customHeight="1">
      <c r="A2" s="2" t="s">
        <v>174</v>
      </c>
      <c r="B2" s="2"/>
      <c r="C2" s="3"/>
      <c r="D2" s="3"/>
      <c r="E2" s="3"/>
      <c r="F2" s="3"/>
      <c r="G2" s="3"/>
      <c r="H2" s="3"/>
      <c r="I2" s="3"/>
      <c r="J2" s="3"/>
      <c r="K2" s="3"/>
    </row>
    <row r="3" spans="1:11" ht="12.75" customHeight="1">
      <c r="A3" s="2" t="s">
        <v>171</v>
      </c>
      <c r="B3" s="2"/>
      <c r="C3" s="3"/>
      <c r="D3" s="3"/>
      <c r="E3" s="3"/>
      <c r="F3" s="3"/>
      <c r="G3" s="3"/>
      <c r="H3" s="3"/>
      <c r="I3" s="3"/>
      <c r="J3" s="3"/>
      <c r="K3" s="3"/>
    </row>
    <row r="4" spans="1:12" ht="12.75" customHeight="1">
      <c r="A4" s="21"/>
      <c r="B4" s="21"/>
      <c r="C4" s="22"/>
      <c r="D4" s="22"/>
      <c r="E4" s="22"/>
      <c r="F4" s="22"/>
      <c r="G4" s="22"/>
      <c r="H4" s="22"/>
      <c r="I4" s="22"/>
      <c r="J4" s="22"/>
      <c r="K4" s="22"/>
      <c r="L4" s="6"/>
    </row>
    <row r="5" ht="9" customHeight="1"/>
    <row r="6" spans="3:12" s="28" customFormat="1" ht="9.75" customHeight="1">
      <c r="C6" s="72" t="s">
        <v>84</v>
      </c>
      <c r="D6" s="72"/>
      <c r="E6" s="72"/>
      <c r="F6" s="72"/>
      <c r="G6" s="72" t="s">
        <v>85</v>
      </c>
      <c r="H6" s="73"/>
      <c r="I6" s="72"/>
      <c r="J6" s="72"/>
      <c r="K6" s="72" t="s">
        <v>86</v>
      </c>
      <c r="L6" s="73"/>
    </row>
    <row r="7" spans="3:12" s="28" customFormat="1" ht="9.75" customHeight="1">
      <c r="C7" s="74" t="s">
        <v>99</v>
      </c>
      <c r="D7" s="75" t="s">
        <v>100</v>
      </c>
      <c r="E7" s="75" t="s">
        <v>101</v>
      </c>
      <c r="F7" s="75"/>
      <c r="G7" s="75" t="s">
        <v>99</v>
      </c>
      <c r="H7" s="75" t="s">
        <v>100</v>
      </c>
      <c r="I7" s="75" t="s">
        <v>89</v>
      </c>
      <c r="J7" s="75"/>
      <c r="K7" s="72" t="s">
        <v>89</v>
      </c>
      <c r="L7" s="73"/>
    </row>
    <row r="8" spans="1:12" s="28" customFormat="1" ht="9.75" customHeight="1">
      <c r="A8" s="6"/>
      <c r="B8" s="6"/>
      <c r="C8" s="76"/>
      <c r="D8" s="23"/>
      <c r="E8" s="23"/>
      <c r="F8" s="23"/>
      <c r="G8" s="23"/>
      <c r="H8" s="23"/>
      <c r="I8" s="23"/>
      <c r="J8" s="23"/>
      <c r="K8" s="24"/>
      <c r="L8" s="6"/>
    </row>
    <row r="9" ht="12.75" customHeight="1">
      <c r="O9" s="30"/>
    </row>
    <row r="10" spans="1:17" ht="12.75" customHeight="1">
      <c r="A10" s="15" t="s">
        <v>175</v>
      </c>
      <c r="B10" s="15"/>
      <c r="C10" s="77">
        <f>SUM(C11:C12)</f>
        <v>3757</v>
      </c>
      <c r="D10" s="77">
        <f>SUM(D11:D12)</f>
        <v>3019</v>
      </c>
      <c r="E10" s="77">
        <f>SUM(E11:E12)</f>
        <v>6776</v>
      </c>
      <c r="F10" s="78"/>
      <c r="G10" s="77">
        <f>SUM(G11:G12)</f>
        <v>6358</v>
      </c>
      <c r="H10" s="77">
        <f>SUM(H11:H12)</f>
        <v>4776</v>
      </c>
      <c r="I10" s="77">
        <f>SUM(I11:I12)</f>
        <v>11134</v>
      </c>
      <c r="J10" s="78"/>
      <c r="K10" s="77">
        <f>SUM(K11:K12)</f>
        <v>17910</v>
      </c>
      <c r="L10" s="79"/>
      <c r="O10" s="25" t="s">
        <v>140</v>
      </c>
      <c r="P10" s="30">
        <v>17910</v>
      </c>
      <c r="Q10" s="18">
        <f>+P10/$P$14*100</f>
        <v>7.149472272342599</v>
      </c>
    </row>
    <row r="11" spans="2:17" ht="12.75" customHeight="1">
      <c r="B11" s="4" t="s">
        <v>143</v>
      </c>
      <c r="C11" s="30">
        <v>3656</v>
      </c>
      <c r="D11" s="30">
        <v>3006</v>
      </c>
      <c r="E11" s="14">
        <f>SUM(C11:D11)</f>
        <v>6662</v>
      </c>
      <c r="F11" s="14"/>
      <c r="G11" s="30">
        <v>6336</v>
      </c>
      <c r="H11" s="30">
        <v>4772</v>
      </c>
      <c r="I11" s="14">
        <f>SUM(G11:H11)</f>
        <v>11108</v>
      </c>
      <c r="J11" s="14"/>
      <c r="K11" s="14">
        <f>SUM(E11,I11)</f>
        <v>17770</v>
      </c>
      <c r="L11" s="79"/>
      <c r="O11" s="25" t="s">
        <v>141</v>
      </c>
      <c r="P11" s="14">
        <v>133933</v>
      </c>
      <c r="Q11" s="18">
        <f>+P11/$P$14*100</f>
        <v>53.46456001405144</v>
      </c>
    </row>
    <row r="12" spans="2:17" ht="12.75" customHeight="1">
      <c r="B12" s="4" t="s">
        <v>168</v>
      </c>
      <c r="C12" s="89">
        <v>101</v>
      </c>
      <c r="D12" s="89">
        <v>13</v>
      </c>
      <c r="E12" s="14">
        <f>SUM(C12:D12)</f>
        <v>114</v>
      </c>
      <c r="F12" s="14"/>
      <c r="G12" s="89">
        <v>22</v>
      </c>
      <c r="H12" s="89">
        <v>4</v>
      </c>
      <c r="I12" s="14">
        <f>SUM(G12:H12)</f>
        <v>26</v>
      </c>
      <c r="J12" s="14"/>
      <c r="K12" s="14">
        <f>SUM(E12,I12)</f>
        <v>140</v>
      </c>
      <c r="L12" s="79"/>
      <c r="O12" s="4" t="s">
        <v>142</v>
      </c>
      <c r="P12" s="14">
        <v>96798</v>
      </c>
      <c r="Q12" s="18">
        <f>+P12/$P$14*100</f>
        <v>38.64068213390391</v>
      </c>
    </row>
    <row r="13" spans="1:17" ht="12.75" customHeight="1">
      <c r="A13" s="15" t="s">
        <v>141</v>
      </c>
      <c r="B13" s="15"/>
      <c r="C13" s="78">
        <f>SUM(C14:C15)</f>
        <v>15255</v>
      </c>
      <c r="D13" s="78">
        <f>SUM(D14:D15)</f>
        <v>16778</v>
      </c>
      <c r="E13" s="78">
        <f>SUM(E14:E15)</f>
        <v>32033</v>
      </c>
      <c r="F13" s="78"/>
      <c r="G13" s="78">
        <f>SUM(G14:G15)</f>
        <v>50278</v>
      </c>
      <c r="H13" s="78">
        <f>SUM(H14:H15)</f>
        <v>51622</v>
      </c>
      <c r="I13" s="78">
        <f>SUM(I14:I15)</f>
        <v>101900</v>
      </c>
      <c r="J13" s="15"/>
      <c r="K13" s="78">
        <f>SUM(K14:K15)</f>
        <v>133933</v>
      </c>
      <c r="O13" s="4" t="s">
        <v>151</v>
      </c>
      <c r="P13" s="4">
        <v>1867</v>
      </c>
      <c r="Q13" s="18">
        <f>+P13/$P$14*100</f>
        <v>0.7452855797020455</v>
      </c>
    </row>
    <row r="14" spans="2:17" ht="12.75" customHeight="1">
      <c r="B14" s="4" t="s">
        <v>143</v>
      </c>
      <c r="C14" s="14">
        <v>14260</v>
      </c>
      <c r="D14" s="14">
        <v>16082</v>
      </c>
      <c r="E14" s="14">
        <f>SUM(C14:D14)</f>
        <v>30342</v>
      </c>
      <c r="F14" s="14"/>
      <c r="G14" s="14">
        <v>48030</v>
      </c>
      <c r="H14" s="14">
        <v>49460</v>
      </c>
      <c r="I14" s="14">
        <f>SUM(G14:H14)</f>
        <v>97490</v>
      </c>
      <c r="J14" s="30"/>
      <c r="K14" s="14">
        <f>SUM(E14,I14)</f>
        <v>127832</v>
      </c>
      <c r="M14" s="14"/>
      <c r="P14" s="14">
        <f>SUM(P10,P11,P12,P13)</f>
        <v>250508</v>
      </c>
      <c r="Q14" s="18">
        <f>+P14/$P$14*100</f>
        <v>100</v>
      </c>
    </row>
    <row r="15" spans="2:16" ht="12.75" customHeight="1">
      <c r="B15" s="4" t="s">
        <v>168</v>
      </c>
      <c r="C15" s="30">
        <v>995</v>
      </c>
      <c r="D15" s="30">
        <v>696</v>
      </c>
      <c r="E15" s="14">
        <f>SUM(C15:D15)</f>
        <v>1691</v>
      </c>
      <c r="F15" s="14"/>
      <c r="G15" s="30">
        <v>2248</v>
      </c>
      <c r="H15" s="30">
        <v>2162</v>
      </c>
      <c r="I15" s="14">
        <f>SUM(G15:H15)</f>
        <v>4410</v>
      </c>
      <c r="J15" s="14"/>
      <c r="K15" s="14">
        <f>SUM(E15,I15)</f>
        <v>6101</v>
      </c>
      <c r="P15" s="4">
        <v>641</v>
      </c>
    </row>
    <row r="16" spans="1:16" ht="12.75" customHeight="1">
      <c r="A16" s="15" t="s">
        <v>177</v>
      </c>
      <c r="B16" s="15"/>
      <c r="C16" s="143">
        <v>1</v>
      </c>
      <c r="D16" s="143">
        <v>0</v>
      </c>
      <c r="E16" s="144">
        <f>SUM(C16:D16)</f>
        <v>1</v>
      </c>
      <c r="F16" s="143"/>
      <c r="G16" s="143">
        <v>0</v>
      </c>
      <c r="H16" s="143">
        <v>0</v>
      </c>
      <c r="I16" s="144">
        <f>SUM(G16:H16)</f>
        <v>0</v>
      </c>
      <c r="J16" s="143"/>
      <c r="K16" s="144">
        <f>SUM(E16,I16)</f>
        <v>1</v>
      </c>
      <c r="O16" s="4" t="s">
        <v>89</v>
      </c>
      <c r="P16" s="90">
        <f>SUM(P14:P15)</f>
        <v>251149</v>
      </c>
    </row>
    <row r="17" spans="1:13" ht="12.75" customHeight="1">
      <c r="A17" s="15" t="s">
        <v>179</v>
      </c>
      <c r="B17" s="15"/>
      <c r="C17" s="78">
        <f>SUM(C18:C19)</f>
        <v>118</v>
      </c>
      <c r="D17" s="78">
        <f>SUM(D18:D19)</f>
        <v>650</v>
      </c>
      <c r="E17" s="78">
        <f>SUM(E18:E19)</f>
        <v>768</v>
      </c>
      <c r="F17" s="78"/>
      <c r="G17" s="78">
        <f>SUM(G18:G19)</f>
        <v>153</v>
      </c>
      <c r="H17" s="78">
        <f>SUM(H18:H19)</f>
        <v>945</v>
      </c>
      <c r="I17" s="78">
        <f>SUM(I18:I19)</f>
        <v>1098</v>
      </c>
      <c r="J17" s="15"/>
      <c r="K17" s="78">
        <f>SUM(K18:K19)</f>
        <v>1866</v>
      </c>
      <c r="M17" s="14"/>
    </row>
    <row r="18" spans="2:11" ht="12.75" customHeight="1">
      <c r="B18" s="4" t="s">
        <v>143</v>
      </c>
      <c r="C18" s="14">
        <v>70</v>
      </c>
      <c r="D18" s="14">
        <v>309</v>
      </c>
      <c r="E18" s="14">
        <f>SUM(C18:D18)</f>
        <v>379</v>
      </c>
      <c r="F18" s="14"/>
      <c r="G18" s="14">
        <v>136</v>
      </c>
      <c r="H18" s="14">
        <v>720</v>
      </c>
      <c r="I18" s="14">
        <f aca="true" t="shared" si="0" ref="I18:I23">SUM(G18:H18)</f>
        <v>856</v>
      </c>
      <c r="J18" s="14"/>
      <c r="K18" s="14">
        <f aca="true" t="shared" si="1" ref="K18:K23">SUM(E18,I18)</f>
        <v>1235</v>
      </c>
    </row>
    <row r="19" spans="2:11" ht="12.75" customHeight="1">
      <c r="B19" s="4" t="s">
        <v>168</v>
      </c>
      <c r="C19" s="16">
        <v>48</v>
      </c>
      <c r="D19" s="16">
        <v>341</v>
      </c>
      <c r="E19" s="14">
        <f>SUM(C19:D19)</f>
        <v>389</v>
      </c>
      <c r="F19" s="14"/>
      <c r="G19" s="16">
        <v>17</v>
      </c>
      <c r="H19" s="16">
        <v>225</v>
      </c>
      <c r="I19" s="14">
        <f t="shared" si="0"/>
        <v>242</v>
      </c>
      <c r="J19" s="16"/>
      <c r="K19" s="14">
        <f t="shared" si="1"/>
        <v>631</v>
      </c>
    </row>
    <row r="20" spans="1:13" ht="12.75" customHeight="1">
      <c r="A20" s="15" t="s">
        <v>142</v>
      </c>
      <c r="B20" s="15"/>
      <c r="C20" s="78">
        <f>SUM(C21:C23)</f>
        <v>15603</v>
      </c>
      <c r="D20" s="78">
        <f>SUM(D21:D23)</f>
        <v>16844</v>
      </c>
      <c r="E20" s="78">
        <f>SUM(E21:E23)</f>
        <v>32447</v>
      </c>
      <c r="F20" s="78"/>
      <c r="G20" s="78">
        <f>SUM(G21:G23)</f>
        <v>32082</v>
      </c>
      <c r="H20" s="78">
        <f>SUM(H21:H23)</f>
        <v>32269</v>
      </c>
      <c r="I20" s="78">
        <f>SUM(I21:I23)</f>
        <v>64351</v>
      </c>
      <c r="J20" s="78"/>
      <c r="K20" s="78">
        <f>SUM(K21:K23)</f>
        <v>96798</v>
      </c>
      <c r="M20" s="14"/>
    </row>
    <row r="21" spans="2:11" ht="12.75" customHeight="1">
      <c r="B21" s="4" t="s">
        <v>107</v>
      </c>
      <c r="C21" s="14">
        <v>7338</v>
      </c>
      <c r="D21" s="14">
        <v>7322</v>
      </c>
      <c r="E21" s="14">
        <f>SUM(C21:D21)</f>
        <v>14660</v>
      </c>
      <c r="F21" s="14"/>
      <c r="G21" s="14">
        <v>15123</v>
      </c>
      <c r="H21" s="14">
        <v>14592</v>
      </c>
      <c r="I21" s="14">
        <f t="shared" si="0"/>
        <v>29715</v>
      </c>
      <c r="J21" s="14"/>
      <c r="K21" s="14">
        <f t="shared" si="1"/>
        <v>44375</v>
      </c>
    </row>
    <row r="22" spans="2:13" ht="12.75" customHeight="1">
      <c r="B22" s="4" t="s">
        <v>144</v>
      </c>
      <c r="C22" s="14">
        <v>8093</v>
      </c>
      <c r="D22" s="14">
        <v>9274</v>
      </c>
      <c r="E22" s="14">
        <f>SUM(C22:D22)</f>
        <v>17367</v>
      </c>
      <c r="F22" s="14"/>
      <c r="G22" s="14">
        <v>16637</v>
      </c>
      <c r="H22" s="14">
        <v>17343</v>
      </c>
      <c r="I22" s="14">
        <f t="shared" si="0"/>
        <v>33980</v>
      </c>
      <c r="J22" s="14"/>
      <c r="K22" s="14">
        <f t="shared" si="1"/>
        <v>51347</v>
      </c>
      <c r="M22" s="28"/>
    </row>
    <row r="23" spans="2:12" ht="12.75" customHeight="1">
      <c r="B23" s="80" t="s">
        <v>145</v>
      </c>
      <c r="C23" s="16">
        <v>172</v>
      </c>
      <c r="D23" s="16">
        <v>248</v>
      </c>
      <c r="E23" s="14">
        <f>SUM(C23:D23)</f>
        <v>420</v>
      </c>
      <c r="F23" s="14"/>
      <c r="G23" s="16">
        <v>322</v>
      </c>
      <c r="H23" s="16">
        <v>334</v>
      </c>
      <c r="I23" s="14">
        <f t="shared" si="0"/>
        <v>656</v>
      </c>
      <c r="J23" s="14"/>
      <c r="K23" s="14">
        <f t="shared" si="1"/>
        <v>1076</v>
      </c>
      <c r="L23" s="28"/>
    </row>
    <row r="24" spans="1:12" ht="12.75" customHeight="1">
      <c r="A24" s="15" t="s">
        <v>181</v>
      </c>
      <c r="B24" s="15"/>
      <c r="C24" s="15">
        <v>170</v>
      </c>
      <c r="D24" s="15">
        <v>86</v>
      </c>
      <c r="E24" s="78">
        <f>SUM(C24:D24)</f>
        <v>256</v>
      </c>
      <c r="F24" s="15"/>
      <c r="G24" s="15">
        <v>256</v>
      </c>
      <c r="H24" s="15">
        <v>129</v>
      </c>
      <c r="I24" s="78">
        <f>SUM(G24:H24)</f>
        <v>385</v>
      </c>
      <c r="J24" s="15"/>
      <c r="K24" s="78">
        <f>SUM(E24,I24)</f>
        <v>641</v>
      </c>
      <c r="L24" s="79"/>
    </row>
    <row r="25" spans="1:12" ht="12.75" customHeight="1">
      <c r="A25" s="6"/>
      <c r="B25" s="6"/>
      <c r="C25" s="6"/>
      <c r="D25" s="6"/>
      <c r="E25" s="20"/>
      <c r="F25" s="20"/>
      <c r="G25" s="6"/>
      <c r="H25" s="6"/>
      <c r="I25" s="26"/>
      <c r="J25" s="26"/>
      <c r="K25" s="20"/>
      <c r="L25" s="20"/>
    </row>
    <row r="26" spans="1:12" ht="9" customHeight="1">
      <c r="A26" s="28"/>
      <c r="B26" s="28"/>
      <c r="C26" s="28"/>
      <c r="D26" s="28"/>
      <c r="E26" s="30"/>
      <c r="F26" s="30"/>
      <c r="G26" s="28"/>
      <c r="H26" s="28"/>
      <c r="I26" s="29"/>
      <c r="J26" s="29"/>
      <c r="K26" s="30"/>
      <c r="L26" s="30"/>
    </row>
    <row r="27" spans="1:12" ht="12.75" customHeight="1">
      <c r="A27" s="81" t="s">
        <v>96</v>
      </c>
      <c r="B27" s="81"/>
      <c r="C27" s="77">
        <f>SUM(C10,C13,C16,C17,C20,C24)</f>
        <v>34904</v>
      </c>
      <c r="D27" s="77">
        <f>SUM(D10,D13,D16,D17,D20,D24)</f>
        <v>37377</v>
      </c>
      <c r="E27" s="77">
        <f>SUM(E10,E13,E16,E17,E20,E24)</f>
        <v>72281</v>
      </c>
      <c r="F27" s="77"/>
      <c r="G27" s="77">
        <f>SUM(G10,G13,G16,G17,G20,G24)</f>
        <v>89127</v>
      </c>
      <c r="H27" s="77">
        <f>SUM(H10,H13,H16,H17,H20,H24)</f>
        <v>89741</v>
      </c>
      <c r="I27" s="77">
        <f>SUM(I10,I13,I16,I17,I20,I24)</f>
        <v>178868</v>
      </c>
      <c r="J27" s="92"/>
      <c r="K27" s="77">
        <f>SUM(K10,K13,K16,K17,K20,K24)</f>
        <v>251149</v>
      </c>
      <c r="L27" s="148" t="s">
        <v>184</v>
      </c>
    </row>
    <row r="28" spans="1:12" ht="9" customHeight="1">
      <c r="A28" s="6"/>
      <c r="B28" s="6"/>
      <c r="C28" s="6"/>
      <c r="D28" s="6"/>
      <c r="E28" s="20"/>
      <c r="F28" s="20"/>
      <c r="G28" s="6"/>
      <c r="H28" s="6"/>
      <c r="I28" s="26"/>
      <c r="J28" s="26"/>
      <c r="K28" s="20"/>
      <c r="L28" s="20"/>
    </row>
    <row r="29" spans="1:12" ht="12" customHeight="1">
      <c r="A29" s="28"/>
      <c r="B29" s="28"/>
      <c r="J29" s="29"/>
      <c r="K29" s="30"/>
      <c r="L29" s="30"/>
    </row>
    <row r="30" spans="1:12" ht="12" customHeight="1">
      <c r="A30" s="82" t="s">
        <v>176</v>
      </c>
      <c r="B30" s="28"/>
      <c r="J30" s="29"/>
      <c r="K30" s="30"/>
      <c r="L30" s="30"/>
    </row>
    <row r="31" spans="1:12" ht="12" customHeight="1">
      <c r="A31" s="17" t="s">
        <v>178</v>
      </c>
      <c r="B31" s="8"/>
      <c r="H31" s="14"/>
      <c r="J31" s="29"/>
      <c r="K31" s="30"/>
      <c r="L31" s="30"/>
    </row>
    <row r="32" spans="1:11" ht="12" customHeight="1">
      <c r="A32" s="17" t="s">
        <v>180</v>
      </c>
      <c r="B32" s="8"/>
      <c r="H32" s="14"/>
      <c r="I32" s="14"/>
      <c r="K32" s="14"/>
    </row>
    <row r="33" spans="1:11" ht="12" customHeight="1">
      <c r="A33" s="17" t="s">
        <v>182</v>
      </c>
      <c r="B33" s="8"/>
      <c r="K33" s="14"/>
    </row>
    <row r="34" ht="12" customHeight="1"/>
    <row r="35" ht="12" customHeight="1">
      <c r="A35" s="8" t="s">
        <v>97</v>
      </c>
    </row>
    <row r="36" ht="12.75">
      <c r="A36" s="8"/>
    </row>
  </sheetData>
  <mergeCells count="1">
    <mergeCell ref="A1:K1"/>
  </mergeCells>
  <printOptions horizontalCentered="1"/>
  <pageMargins left="0.5118110236220472" right="0.5118110236220472" top="0.8267716535433072" bottom="1" header="0.5118110236220472" footer="0.5118110236220472"/>
  <pageSetup horizontalDpi="600" verticalDpi="600" orientation="landscape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"/>
  <dimension ref="A1:M150"/>
  <sheetViews>
    <sheetView zoomScale="75" zoomScaleNormal="75" workbookViewId="0" topLeftCell="A105">
      <selection activeCell="N13" sqref="N13"/>
    </sheetView>
  </sheetViews>
  <sheetFormatPr defaultColWidth="11.421875" defaultRowHeight="12.75"/>
  <cols>
    <col min="1" max="2" width="1.7109375" style="149" customWidth="1"/>
    <col min="3" max="3" width="53.57421875" style="149" customWidth="1"/>
    <col min="4" max="6" width="6.7109375" style="149" customWidth="1"/>
    <col min="7" max="7" width="1.8515625" style="149" customWidth="1"/>
    <col min="8" max="10" width="6.7109375" style="149" customWidth="1"/>
    <col min="11" max="11" width="1.57421875" style="149" customWidth="1"/>
    <col min="12" max="12" width="7.28125" style="149" customWidth="1"/>
    <col min="13" max="13" width="1.28515625" style="149" customWidth="1"/>
    <col min="14" max="16384" width="11.421875" style="149" customWidth="1"/>
  </cols>
  <sheetData>
    <row r="1" spans="1:12" ht="12.75">
      <c r="A1" s="186" t="s">
        <v>204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</row>
    <row r="2" spans="1:13" ht="12.75" customHeight="1">
      <c r="A2" s="150" t="s">
        <v>205</v>
      </c>
      <c r="B2" s="150"/>
      <c r="C2" s="150"/>
      <c r="D2" s="151"/>
      <c r="E2" s="151"/>
      <c r="F2" s="151"/>
      <c r="G2" s="151"/>
      <c r="H2" s="151"/>
      <c r="I2" s="151"/>
      <c r="J2" s="151"/>
      <c r="K2" s="151"/>
      <c r="L2" s="151"/>
      <c r="M2" s="152"/>
    </row>
    <row r="3" spans="1:13" ht="12" customHeight="1">
      <c r="A3" s="5" t="s">
        <v>171</v>
      </c>
      <c r="B3" s="5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2"/>
    </row>
    <row r="4" spans="1:13" ht="12" customHeight="1">
      <c r="A4" s="150"/>
      <c r="B4" s="150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</row>
    <row r="5" spans="1:13" ht="9" customHeight="1">
      <c r="A5" s="153"/>
      <c r="B5" s="153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</row>
    <row r="6" spans="4:13" ht="10.5" customHeight="1">
      <c r="D6" s="155" t="s">
        <v>84</v>
      </c>
      <c r="E6" s="155"/>
      <c r="F6" s="155"/>
      <c r="G6" s="156"/>
      <c r="H6" s="155" t="s">
        <v>85</v>
      </c>
      <c r="I6" s="155"/>
      <c r="J6" s="155"/>
      <c r="K6" s="151"/>
      <c r="L6" s="155" t="s">
        <v>86</v>
      </c>
      <c r="M6" s="151"/>
    </row>
    <row r="7" spans="1:13" ht="10.5" customHeight="1">
      <c r="A7" s="157" t="s">
        <v>206</v>
      </c>
      <c r="B7" s="157"/>
      <c r="D7" s="158" t="s">
        <v>99</v>
      </c>
      <c r="E7" s="158" t="s">
        <v>100</v>
      </c>
      <c r="F7" s="158" t="s">
        <v>89</v>
      </c>
      <c r="G7" s="155"/>
      <c r="H7" s="158" t="s">
        <v>99</v>
      </c>
      <c r="I7" s="158" t="s">
        <v>100</v>
      </c>
      <c r="J7" s="158" t="s">
        <v>89</v>
      </c>
      <c r="K7" s="159"/>
      <c r="L7" s="155" t="s">
        <v>89</v>
      </c>
      <c r="M7" s="151"/>
    </row>
    <row r="8" spans="1:13" ht="9" customHeight="1">
      <c r="A8" s="160"/>
      <c r="B8" s="160"/>
      <c r="C8" s="160"/>
      <c r="D8" s="160"/>
      <c r="E8" s="160"/>
      <c r="F8" s="160"/>
      <c r="G8" s="160"/>
      <c r="H8" s="160"/>
      <c r="I8" s="160"/>
      <c r="J8" s="160"/>
      <c r="K8" s="160"/>
      <c r="L8" s="160"/>
      <c r="M8" s="160"/>
    </row>
    <row r="9" ht="12" customHeight="1"/>
    <row r="10" spans="1:12" ht="12" customHeight="1">
      <c r="A10" s="161" t="s">
        <v>207</v>
      </c>
      <c r="B10" s="161"/>
      <c r="D10" s="161">
        <f>SUM(D11,D14,D17,D20,D23,D26,D29)</f>
        <v>561</v>
      </c>
      <c r="E10" s="161">
        <f>SUM(E11,E14,E17,E20,E23,E26,E29)</f>
        <v>217</v>
      </c>
      <c r="F10" s="161">
        <f>SUM(F11,F14,F17,F20,F23,F26,F29)</f>
        <v>778</v>
      </c>
      <c r="G10" s="161"/>
      <c r="H10" s="161">
        <f>SUM(H11,H14,H17,H20,H23,H26,H29)</f>
        <v>817</v>
      </c>
      <c r="I10" s="161">
        <f>SUM(I11,I14,I17,I20,I23,I26,I29)</f>
        <v>275</v>
      </c>
      <c r="J10" s="161">
        <f>SUM(J11,J14,J17,J20,J23,J26,J29)</f>
        <v>1092</v>
      </c>
      <c r="K10" s="161"/>
      <c r="L10" s="161">
        <f>SUM(L11,L14,L17,L20,L23,L26,L29)</f>
        <v>1870</v>
      </c>
    </row>
    <row r="11" spans="1:12" ht="12" customHeight="1">
      <c r="A11" s="161"/>
      <c r="B11" s="162" t="s">
        <v>208</v>
      </c>
      <c r="C11" s="163"/>
      <c r="D11" s="161">
        <f>SUM(D12:D13)</f>
        <v>8</v>
      </c>
      <c r="E11" s="161">
        <f>SUM(E12:E13)</f>
        <v>6</v>
      </c>
      <c r="F11" s="161">
        <f>SUM(F12:F13)</f>
        <v>14</v>
      </c>
      <c r="G11" s="161"/>
      <c r="H11" s="161">
        <f>SUM(H12:H13)</f>
        <v>13</v>
      </c>
      <c r="I11" s="161">
        <f>SUM(I12:I13)</f>
        <v>4</v>
      </c>
      <c r="J11" s="161">
        <f>SUM(J12:J13)</f>
        <v>17</v>
      </c>
      <c r="K11" s="161"/>
      <c r="L11" s="161">
        <f>SUM(L12:L13)</f>
        <v>31</v>
      </c>
    </row>
    <row r="12" spans="3:12" ht="12" customHeight="1">
      <c r="C12" s="164" t="s">
        <v>209</v>
      </c>
      <c r="D12" s="165">
        <v>6</v>
      </c>
      <c r="E12" s="165">
        <v>4</v>
      </c>
      <c r="F12" s="165">
        <v>10</v>
      </c>
      <c r="G12" s="165"/>
      <c r="H12" s="165">
        <v>9</v>
      </c>
      <c r="I12" s="165">
        <v>2</v>
      </c>
      <c r="J12" s="165">
        <v>11</v>
      </c>
      <c r="K12" s="165"/>
      <c r="L12" s="165">
        <v>21</v>
      </c>
    </row>
    <row r="13" spans="1:13" ht="12" customHeight="1">
      <c r="A13" s="166"/>
      <c r="B13" s="166"/>
      <c r="C13" s="164" t="s">
        <v>210</v>
      </c>
      <c r="D13" s="165">
        <v>2</v>
      </c>
      <c r="E13" s="165">
        <v>2</v>
      </c>
      <c r="F13" s="165">
        <v>4</v>
      </c>
      <c r="G13" s="165"/>
      <c r="H13" s="165">
        <v>4</v>
      </c>
      <c r="I13" s="165">
        <v>2</v>
      </c>
      <c r="J13" s="165">
        <v>6</v>
      </c>
      <c r="K13" s="165"/>
      <c r="L13" s="165">
        <v>10</v>
      </c>
      <c r="M13" s="166"/>
    </row>
    <row r="14" spans="1:13" ht="12" customHeight="1">
      <c r="A14" s="166"/>
      <c r="B14" s="167" t="s">
        <v>211</v>
      </c>
      <c r="C14" s="164"/>
      <c r="D14" s="168">
        <f>SUM(D15:D16)</f>
        <v>37</v>
      </c>
      <c r="E14" s="168">
        <f>SUM(E15:E16)</f>
        <v>11</v>
      </c>
      <c r="F14" s="168">
        <f>SUM(F15:F16)</f>
        <v>48</v>
      </c>
      <c r="G14" s="168"/>
      <c r="H14" s="168">
        <f>SUM(H15:H16)</f>
        <v>47</v>
      </c>
      <c r="I14" s="168">
        <f>SUM(I15:I16)</f>
        <v>15</v>
      </c>
      <c r="J14" s="168">
        <f>SUM(J15:J16)</f>
        <v>62</v>
      </c>
      <c r="K14" s="168"/>
      <c r="L14" s="168">
        <f>SUM(L15:L16)</f>
        <v>110</v>
      </c>
      <c r="M14" s="166"/>
    </row>
    <row r="15" spans="1:13" ht="12" customHeight="1">
      <c r="A15" s="166"/>
      <c r="B15" s="166"/>
      <c r="C15" s="164" t="s">
        <v>212</v>
      </c>
      <c r="D15" s="165">
        <v>14</v>
      </c>
      <c r="E15" s="165">
        <v>3</v>
      </c>
      <c r="F15" s="165">
        <v>17</v>
      </c>
      <c r="G15" s="165"/>
      <c r="H15" s="165">
        <v>18</v>
      </c>
      <c r="I15" s="165">
        <v>4</v>
      </c>
      <c r="J15" s="165">
        <v>22</v>
      </c>
      <c r="K15" s="165"/>
      <c r="L15" s="165">
        <v>39</v>
      </c>
      <c r="M15" s="166"/>
    </row>
    <row r="16" spans="3:13" ht="12" customHeight="1">
      <c r="C16" s="164" t="s">
        <v>213</v>
      </c>
      <c r="D16" s="165">
        <v>23</v>
      </c>
      <c r="E16" s="165">
        <v>8</v>
      </c>
      <c r="F16" s="165">
        <v>31</v>
      </c>
      <c r="G16" s="165"/>
      <c r="H16" s="165">
        <v>29</v>
      </c>
      <c r="I16" s="165">
        <v>11</v>
      </c>
      <c r="J16" s="165">
        <v>40</v>
      </c>
      <c r="K16" s="165"/>
      <c r="L16" s="165">
        <v>71</v>
      </c>
      <c r="M16" s="166"/>
    </row>
    <row r="17" spans="2:13" ht="12" customHeight="1">
      <c r="B17" s="161" t="s">
        <v>214</v>
      </c>
      <c r="C17" s="169"/>
      <c r="D17" s="168">
        <f>SUM(D18:D19)</f>
        <v>41</v>
      </c>
      <c r="E17" s="168">
        <f>SUM(E18:E19)</f>
        <v>17</v>
      </c>
      <c r="F17" s="168">
        <f>SUM(F18:F19)</f>
        <v>58</v>
      </c>
      <c r="G17" s="168"/>
      <c r="H17" s="168">
        <f>SUM(H18:H19)</f>
        <v>60</v>
      </c>
      <c r="I17" s="168">
        <f>SUM(I18:I19)</f>
        <v>31</v>
      </c>
      <c r="J17" s="168">
        <f>SUM(J18:J19)</f>
        <v>91</v>
      </c>
      <c r="K17" s="168"/>
      <c r="L17" s="168">
        <f>SUM(L18:L19)</f>
        <v>149</v>
      </c>
      <c r="M17" s="166"/>
    </row>
    <row r="18" spans="3:13" ht="12" customHeight="1">
      <c r="C18" s="164" t="s">
        <v>215</v>
      </c>
      <c r="D18" s="165">
        <v>21</v>
      </c>
      <c r="E18" s="165">
        <v>9</v>
      </c>
      <c r="F18" s="165">
        <v>30</v>
      </c>
      <c r="G18" s="165"/>
      <c r="H18" s="165">
        <v>25</v>
      </c>
      <c r="I18" s="165">
        <v>11</v>
      </c>
      <c r="J18" s="165">
        <v>36</v>
      </c>
      <c r="K18" s="165"/>
      <c r="L18" s="165">
        <v>66</v>
      </c>
      <c r="M18" s="166"/>
    </row>
    <row r="19" spans="1:13" ht="12" customHeight="1">
      <c r="A19" s="166"/>
      <c r="B19" s="166"/>
      <c r="C19" s="164" t="s">
        <v>216</v>
      </c>
      <c r="D19" s="165">
        <v>20</v>
      </c>
      <c r="E19" s="165">
        <v>8</v>
      </c>
      <c r="F19" s="165">
        <v>28</v>
      </c>
      <c r="G19" s="165"/>
      <c r="H19" s="165">
        <v>35</v>
      </c>
      <c r="I19" s="165">
        <v>20</v>
      </c>
      <c r="J19" s="165">
        <v>55</v>
      </c>
      <c r="K19" s="165"/>
      <c r="L19" s="165">
        <v>83</v>
      </c>
      <c r="M19" s="166"/>
    </row>
    <row r="20" spans="1:13" ht="12" customHeight="1">
      <c r="A20" s="166"/>
      <c r="B20" s="167" t="s">
        <v>217</v>
      </c>
      <c r="C20" s="169"/>
      <c r="D20" s="168">
        <f>SUM(D21:D22)</f>
        <v>27</v>
      </c>
      <c r="E20" s="168">
        <f>SUM(E21:E22)</f>
        <v>6</v>
      </c>
      <c r="F20" s="168">
        <f>SUM(F21:F22)</f>
        <v>33</v>
      </c>
      <c r="G20" s="168"/>
      <c r="H20" s="168">
        <f>SUM(H21:H22)</f>
        <v>33</v>
      </c>
      <c r="I20" s="168">
        <f>SUM(I21:I22)</f>
        <v>7</v>
      </c>
      <c r="J20" s="168">
        <f>SUM(J21:J22)</f>
        <v>40</v>
      </c>
      <c r="K20" s="168"/>
      <c r="L20" s="168">
        <f>SUM(L21:L22)</f>
        <v>73</v>
      </c>
      <c r="M20" s="167"/>
    </row>
    <row r="21" spans="1:13" ht="12" customHeight="1">
      <c r="A21" s="166"/>
      <c r="B21" s="166"/>
      <c r="C21" s="164" t="s">
        <v>218</v>
      </c>
      <c r="D21" s="165">
        <v>26</v>
      </c>
      <c r="E21" s="165">
        <v>6</v>
      </c>
      <c r="F21" s="165">
        <v>32</v>
      </c>
      <c r="G21" s="165"/>
      <c r="H21" s="165">
        <v>27</v>
      </c>
      <c r="I21" s="165">
        <v>5</v>
      </c>
      <c r="J21" s="165">
        <v>32</v>
      </c>
      <c r="K21" s="165"/>
      <c r="L21" s="165">
        <v>64</v>
      </c>
      <c r="M21" s="166"/>
    </row>
    <row r="22" spans="1:13" ht="12" customHeight="1">
      <c r="A22" s="166"/>
      <c r="B22" s="166"/>
      <c r="C22" s="164" t="s">
        <v>219</v>
      </c>
      <c r="D22" s="165">
        <v>1</v>
      </c>
      <c r="E22" s="165">
        <v>0</v>
      </c>
      <c r="F22" s="165">
        <v>1</v>
      </c>
      <c r="G22" s="165"/>
      <c r="H22" s="165">
        <v>6</v>
      </c>
      <c r="I22" s="165">
        <v>2</v>
      </c>
      <c r="J22" s="165">
        <v>8</v>
      </c>
      <c r="K22" s="165"/>
      <c r="L22" s="165">
        <v>9</v>
      </c>
      <c r="M22" s="166"/>
    </row>
    <row r="23" spans="2:12" ht="12.75">
      <c r="B23" s="161" t="s">
        <v>220</v>
      </c>
      <c r="C23" s="161"/>
      <c r="D23" s="161">
        <f>SUM(D24:D25)</f>
        <v>37</v>
      </c>
      <c r="E23" s="161">
        <f>SUM(E24:E25)</f>
        <v>17</v>
      </c>
      <c r="F23" s="161">
        <f>SUM(F24:F25)</f>
        <v>54</v>
      </c>
      <c r="G23" s="161"/>
      <c r="H23" s="161">
        <f>SUM(H24:H25)</f>
        <v>65</v>
      </c>
      <c r="I23" s="161">
        <f>SUM(I24:I25)</f>
        <v>23</v>
      </c>
      <c r="J23" s="161">
        <f>SUM(J24:J25)</f>
        <v>88</v>
      </c>
      <c r="K23" s="161"/>
      <c r="L23" s="161">
        <f>SUM(L24:L25)</f>
        <v>142</v>
      </c>
    </row>
    <row r="24" spans="1:13" ht="12" customHeight="1">
      <c r="A24" s="166"/>
      <c r="B24" s="166"/>
      <c r="C24" s="164" t="s">
        <v>221</v>
      </c>
      <c r="D24" s="165">
        <v>22</v>
      </c>
      <c r="E24" s="165">
        <v>11</v>
      </c>
      <c r="F24" s="165">
        <v>33</v>
      </c>
      <c r="G24" s="165"/>
      <c r="H24" s="165">
        <v>25</v>
      </c>
      <c r="I24" s="165">
        <v>8</v>
      </c>
      <c r="J24" s="165">
        <v>33</v>
      </c>
      <c r="K24" s="165"/>
      <c r="L24" s="165">
        <v>66</v>
      </c>
      <c r="M24" s="166"/>
    </row>
    <row r="25" spans="3:13" ht="12" customHeight="1">
      <c r="C25" s="164" t="s">
        <v>222</v>
      </c>
      <c r="D25" s="165">
        <v>15</v>
      </c>
      <c r="E25" s="165">
        <v>6</v>
      </c>
      <c r="F25" s="165">
        <v>21</v>
      </c>
      <c r="G25" s="165"/>
      <c r="H25" s="165">
        <v>40</v>
      </c>
      <c r="I25" s="165">
        <v>15</v>
      </c>
      <c r="J25" s="165">
        <v>55</v>
      </c>
      <c r="K25" s="165"/>
      <c r="L25" s="165">
        <v>76</v>
      </c>
      <c r="M25" s="166"/>
    </row>
    <row r="26" spans="2:13" ht="12" customHeight="1">
      <c r="B26" s="161" t="s">
        <v>223</v>
      </c>
      <c r="C26" s="169"/>
      <c r="D26" s="168">
        <f>SUM(D27:D28)</f>
        <v>359</v>
      </c>
      <c r="E26" s="168">
        <f>SUM(E27:E28)</f>
        <v>140</v>
      </c>
      <c r="F26" s="168">
        <f>SUM(F27:F28)</f>
        <v>499</v>
      </c>
      <c r="G26" s="168"/>
      <c r="H26" s="168">
        <f>SUM(H27:H28)</f>
        <v>531</v>
      </c>
      <c r="I26" s="168">
        <f>SUM(I27:I28)</f>
        <v>160</v>
      </c>
      <c r="J26" s="168">
        <f>SUM(J27:J28)</f>
        <v>691</v>
      </c>
      <c r="K26" s="168"/>
      <c r="L26" s="168">
        <f>SUM(L27:L28)</f>
        <v>1190</v>
      </c>
      <c r="M26" s="167"/>
    </row>
    <row r="27" spans="2:13" ht="12" customHeight="1">
      <c r="B27" s="161"/>
      <c r="C27" s="170" t="s">
        <v>224</v>
      </c>
      <c r="D27" s="171">
        <v>299</v>
      </c>
      <c r="E27" s="171">
        <v>124</v>
      </c>
      <c r="F27" s="171">
        <v>423</v>
      </c>
      <c r="G27" s="171"/>
      <c r="H27" s="171">
        <v>384</v>
      </c>
      <c r="I27" s="171">
        <v>128</v>
      </c>
      <c r="J27" s="171">
        <v>512</v>
      </c>
      <c r="K27" s="171"/>
      <c r="L27" s="171">
        <v>935</v>
      </c>
      <c r="M27" s="166"/>
    </row>
    <row r="28" spans="2:13" ht="12" customHeight="1">
      <c r="B28" s="161"/>
      <c r="C28" s="170" t="s">
        <v>225</v>
      </c>
      <c r="D28" s="171">
        <v>60</v>
      </c>
      <c r="E28" s="171">
        <v>16</v>
      </c>
      <c r="F28" s="171">
        <v>76</v>
      </c>
      <c r="G28" s="171"/>
      <c r="H28" s="171">
        <v>147</v>
      </c>
      <c r="I28" s="171">
        <v>32</v>
      </c>
      <c r="J28" s="171">
        <v>179</v>
      </c>
      <c r="K28" s="171"/>
      <c r="L28" s="171">
        <v>255</v>
      </c>
      <c r="M28" s="166"/>
    </row>
    <row r="29" spans="2:12" ht="12.75">
      <c r="B29" s="162" t="s">
        <v>226</v>
      </c>
      <c r="C29" s="162"/>
      <c r="D29" s="162">
        <f>SUM(D30:D31)</f>
        <v>52</v>
      </c>
      <c r="E29" s="162">
        <f>SUM(E30:E31)</f>
        <v>20</v>
      </c>
      <c r="F29" s="161">
        <f>SUM(F30:F31)</f>
        <v>72</v>
      </c>
      <c r="G29" s="161"/>
      <c r="H29" s="161">
        <f>SUM(H30:H31)</f>
        <v>68</v>
      </c>
      <c r="I29" s="161">
        <f>SUM(I30:I31)</f>
        <v>35</v>
      </c>
      <c r="J29" s="161">
        <f>SUM(J30:J31)</f>
        <v>103</v>
      </c>
      <c r="K29" s="161"/>
      <c r="L29" s="161">
        <f>SUM(L30:L31)</f>
        <v>175</v>
      </c>
    </row>
    <row r="30" spans="1:13" ht="12" customHeight="1">
      <c r="A30" s="166"/>
      <c r="B30" s="166"/>
      <c r="C30" s="164" t="s">
        <v>227</v>
      </c>
      <c r="D30" s="165">
        <v>42</v>
      </c>
      <c r="E30" s="165">
        <v>15</v>
      </c>
      <c r="F30" s="165">
        <v>57</v>
      </c>
      <c r="G30" s="165"/>
      <c r="H30" s="165">
        <v>45</v>
      </c>
      <c r="I30" s="165">
        <v>24</v>
      </c>
      <c r="J30" s="165">
        <v>69</v>
      </c>
      <c r="K30" s="165"/>
      <c r="L30" s="165">
        <v>126</v>
      </c>
      <c r="M30" s="166"/>
    </row>
    <row r="31" spans="1:13" ht="12" customHeight="1">
      <c r="A31" s="166"/>
      <c r="B31" s="166"/>
      <c r="C31" s="164" t="s">
        <v>228</v>
      </c>
      <c r="D31" s="165">
        <v>10</v>
      </c>
      <c r="E31" s="165">
        <v>5</v>
      </c>
      <c r="F31" s="165">
        <v>15</v>
      </c>
      <c r="G31" s="165"/>
      <c r="H31" s="165">
        <v>23</v>
      </c>
      <c r="I31" s="165">
        <v>11</v>
      </c>
      <c r="J31" s="165">
        <v>34</v>
      </c>
      <c r="K31" s="165"/>
      <c r="L31" s="165">
        <v>49</v>
      </c>
      <c r="M31" s="166"/>
    </row>
    <row r="32" ht="12" customHeight="1">
      <c r="M32" s="166"/>
    </row>
    <row r="33" spans="1:13" ht="12" customHeight="1">
      <c r="A33" s="167" t="s">
        <v>229</v>
      </c>
      <c r="B33" s="166"/>
      <c r="C33" s="166"/>
      <c r="D33" s="172">
        <f>SUM(D34,D37,D39,D42,D45,D53,D56,D59)</f>
        <v>374</v>
      </c>
      <c r="E33" s="172">
        <f>SUM(E34,E37,E39,E42,E45,E53,E56,E59)</f>
        <v>340</v>
      </c>
      <c r="F33" s="172">
        <f>SUM(F34,F37,F39,F42,F45,F53,F56,F59)</f>
        <v>714</v>
      </c>
      <c r="G33" s="172"/>
      <c r="H33" s="172">
        <f>SUM(H34,H37,H39,H42,H45,H53,H56,H59)</f>
        <v>686</v>
      </c>
      <c r="I33" s="172">
        <f>SUM(I34,I37,I39,I42,I45,I53,I56,I59)</f>
        <v>726</v>
      </c>
      <c r="J33" s="172">
        <f>SUM(J34,J37,J39,J42,J45,J53,J56,J59)</f>
        <v>1412</v>
      </c>
      <c r="K33" s="172"/>
      <c r="L33" s="172">
        <f>SUM(L34,L37,L39,L42,L45,L53,L56,L59)</f>
        <v>2126</v>
      </c>
      <c r="M33" s="166"/>
    </row>
    <row r="34" spans="1:13" s="161" customFormat="1" ht="12" customHeight="1">
      <c r="A34" s="167"/>
      <c r="B34" s="167" t="s">
        <v>230</v>
      </c>
      <c r="C34" s="167"/>
      <c r="D34" s="172">
        <f>SUM(D35:D36)</f>
        <v>48</v>
      </c>
      <c r="E34" s="172">
        <f>SUM(E35:E36)</f>
        <v>46</v>
      </c>
      <c r="F34" s="172">
        <f>SUM(F35:F36)</f>
        <v>94</v>
      </c>
      <c r="G34" s="172"/>
      <c r="H34" s="172">
        <f>SUM(H35:H36)</f>
        <v>67</v>
      </c>
      <c r="I34" s="172">
        <f>SUM(I35:I36)</f>
        <v>65</v>
      </c>
      <c r="J34" s="172">
        <f>SUM(J35:J36)</f>
        <v>132</v>
      </c>
      <c r="K34" s="172"/>
      <c r="L34" s="172">
        <f>SUM(L35:L36)</f>
        <v>226</v>
      </c>
      <c r="M34" s="167"/>
    </row>
    <row r="35" spans="1:13" ht="12" customHeight="1">
      <c r="A35" s="166"/>
      <c r="C35" s="164" t="s">
        <v>231</v>
      </c>
      <c r="D35" s="165">
        <v>30</v>
      </c>
      <c r="E35" s="165">
        <v>33</v>
      </c>
      <c r="F35" s="165">
        <v>63</v>
      </c>
      <c r="G35" s="165"/>
      <c r="H35" s="165">
        <v>18</v>
      </c>
      <c r="I35" s="165">
        <v>25</v>
      </c>
      <c r="J35" s="165">
        <v>43</v>
      </c>
      <c r="K35" s="165"/>
      <c r="L35" s="165">
        <v>106</v>
      </c>
      <c r="M35" s="166"/>
    </row>
    <row r="36" spans="3:13" ht="12" customHeight="1">
      <c r="C36" s="164" t="s">
        <v>232</v>
      </c>
      <c r="D36" s="165">
        <v>18</v>
      </c>
      <c r="E36" s="165">
        <v>13</v>
      </c>
      <c r="F36" s="165">
        <v>31</v>
      </c>
      <c r="G36" s="165"/>
      <c r="H36" s="165">
        <v>49</v>
      </c>
      <c r="I36" s="165">
        <v>40</v>
      </c>
      <c r="J36" s="165">
        <v>89</v>
      </c>
      <c r="K36" s="165"/>
      <c r="L36" s="165">
        <v>120</v>
      </c>
      <c r="M36" s="166"/>
    </row>
    <row r="37" spans="2:13" ht="12" customHeight="1">
      <c r="B37" s="161" t="s">
        <v>233</v>
      </c>
      <c r="C37" s="169"/>
      <c r="D37" s="168">
        <f>SUM(D38)</f>
        <v>40</v>
      </c>
      <c r="E37" s="168">
        <f>SUM(E38)</f>
        <v>38</v>
      </c>
      <c r="F37" s="168">
        <f>SUM(F38)</f>
        <v>78</v>
      </c>
      <c r="G37" s="168"/>
      <c r="H37" s="168">
        <f>SUM(H38)</f>
        <v>144</v>
      </c>
      <c r="I37" s="168">
        <f>SUM(I38)</f>
        <v>156</v>
      </c>
      <c r="J37" s="168">
        <f>SUM(J38)</f>
        <v>300</v>
      </c>
      <c r="K37" s="168"/>
      <c r="L37" s="168">
        <f>SUM(L38)</f>
        <v>378</v>
      </c>
      <c r="M37" s="166"/>
    </row>
    <row r="38" spans="1:13" ht="12" customHeight="1">
      <c r="A38" s="166"/>
      <c r="C38" s="164" t="s">
        <v>233</v>
      </c>
      <c r="D38" s="165">
        <v>40</v>
      </c>
      <c r="E38" s="165">
        <v>38</v>
      </c>
      <c r="F38" s="165">
        <v>78</v>
      </c>
      <c r="G38" s="165"/>
      <c r="H38" s="165">
        <v>144</v>
      </c>
      <c r="I38" s="165">
        <v>156</v>
      </c>
      <c r="J38" s="165">
        <v>300</v>
      </c>
      <c r="K38" s="165"/>
      <c r="L38" s="165">
        <v>378</v>
      </c>
      <c r="M38" s="166"/>
    </row>
    <row r="39" spans="2:12" ht="12.75">
      <c r="B39" s="161" t="s">
        <v>234</v>
      </c>
      <c r="C39" s="161"/>
      <c r="D39" s="161">
        <f>SUM(D40:D41)</f>
        <v>2</v>
      </c>
      <c r="E39" s="161">
        <f>SUM(E40:E41)</f>
        <v>10</v>
      </c>
      <c r="F39" s="161">
        <f>SUM(F40:F41)</f>
        <v>12</v>
      </c>
      <c r="G39" s="161"/>
      <c r="H39" s="161">
        <f>SUM(H40:H41)</f>
        <v>5</v>
      </c>
      <c r="I39" s="161">
        <f>SUM(I40:I41)</f>
        <v>13</v>
      </c>
      <c r="J39" s="161">
        <f>SUM(J40:J41)</f>
        <v>18</v>
      </c>
      <c r="K39" s="161"/>
      <c r="L39" s="161">
        <f>SUM(L40:L41)</f>
        <v>30</v>
      </c>
    </row>
    <row r="40" spans="1:13" ht="12" customHeight="1">
      <c r="A40" s="166"/>
      <c r="C40" s="164" t="s">
        <v>235</v>
      </c>
      <c r="D40" s="165">
        <v>2</v>
      </c>
      <c r="E40" s="165">
        <v>10</v>
      </c>
      <c r="F40" s="165">
        <v>12</v>
      </c>
      <c r="G40" s="165"/>
      <c r="H40" s="165">
        <v>4</v>
      </c>
      <c r="I40" s="165">
        <v>11</v>
      </c>
      <c r="J40" s="165">
        <v>15</v>
      </c>
      <c r="K40" s="165"/>
      <c r="L40" s="165">
        <v>27</v>
      </c>
      <c r="M40" s="166"/>
    </row>
    <row r="41" spans="3:12" ht="12" customHeight="1">
      <c r="C41" s="164" t="s">
        <v>236</v>
      </c>
      <c r="D41" s="165">
        <v>0</v>
      </c>
      <c r="E41" s="165">
        <v>0</v>
      </c>
      <c r="F41" s="165">
        <v>0</v>
      </c>
      <c r="G41" s="165"/>
      <c r="H41" s="165">
        <v>1</v>
      </c>
      <c r="I41" s="165">
        <v>2</v>
      </c>
      <c r="J41" s="165">
        <v>3</v>
      </c>
      <c r="K41" s="165"/>
      <c r="L41" s="165">
        <v>3</v>
      </c>
    </row>
    <row r="42" spans="2:13" ht="12" customHeight="1">
      <c r="B42" s="161" t="s">
        <v>237</v>
      </c>
      <c r="C42" s="169"/>
      <c r="D42" s="168">
        <f>SUM(D43:D44)</f>
        <v>38</v>
      </c>
      <c r="E42" s="168">
        <f>SUM(E43:E44)</f>
        <v>31</v>
      </c>
      <c r="F42" s="168">
        <f>SUM(F43:F44)</f>
        <v>69</v>
      </c>
      <c r="G42" s="168"/>
      <c r="H42" s="168">
        <f>SUM(H43:H44)</f>
        <v>109</v>
      </c>
      <c r="I42" s="168">
        <f>SUM(I43:I44)</f>
        <v>98</v>
      </c>
      <c r="J42" s="168">
        <f>SUM(J43:J44)</f>
        <v>207</v>
      </c>
      <c r="K42" s="168"/>
      <c r="L42" s="168">
        <f>SUM(L43:L44)</f>
        <v>276</v>
      </c>
      <c r="M42" s="161"/>
    </row>
    <row r="43" spans="1:13" ht="12" customHeight="1">
      <c r="A43" s="166"/>
      <c r="C43" s="164" t="s">
        <v>238</v>
      </c>
      <c r="D43" s="165">
        <v>27</v>
      </c>
      <c r="E43" s="165">
        <v>21</v>
      </c>
      <c r="F43" s="165">
        <v>48</v>
      </c>
      <c r="G43" s="165"/>
      <c r="H43" s="165">
        <v>39</v>
      </c>
      <c r="I43" s="165">
        <v>37</v>
      </c>
      <c r="J43" s="165">
        <v>76</v>
      </c>
      <c r="K43" s="165"/>
      <c r="L43" s="165">
        <v>124</v>
      </c>
      <c r="M43" s="166"/>
    </row>
    <row r="44" spans="1:13" ht="12" customHeight="1">
      <c r="A44" s="166"/>
      <c r="C44" s="164" t="s">
        <v>239</v>
      </c>
      <c r="D44" s="165">
        <v>11</v>
      </c>
      <c r="E44" s="165">
        <v>10</v>
      </c>
      <c r="F44" s="165">
        <v>21</v>
      </c>
      <c r="G44" s="165"/>
      <c r="H44" s="165">
        <v>70</v>
      </c>
      <c r="I44" s="165">
        <v>61</v>
      </c>
      <c r="J44" s="165">
        <v>131</v>
      </c>
      <c r="K44" s="165"/>
      <c r="L44" s="165">
        <v>152</v>
      </c>
      <c r="M44" s="166"/>
    </row>
    <row r="45" spans="1:13" ht="12" customHeight="1">
      <c r="A45" s="166"/>
      <c r="B45" s="161" t="s">
        <v>240</v>
      </c>
      <c r="C45" s="164"/>
      <c r="D45" s="168">
        <f>SUM(D46:D51)</f>
        <v>64</v>
      </c>
      <c r="E45" s="168">
        <f>SUM(E46:E51)</f>
        <v>63</v>
      </c>
      <c r="F45" s="168">
        <f>SUM(F46:F51)</f>
        <v>127</v>
      </c>
      <c r="G45" s="168"/>
      <c r="H45" s="168">
        <f>SUM(H46:H51)</f>
        <v>140</v>
      </c>
      <c r="I45" s="168">
        <f>SUM(I46:I51)</f>
        <v>145</v>
      </c>
      <c r="J45" s="168">
        <f>SUM(J46:J51)</f>
        <v>285</v>
      </c>
      <c r="K45" s="168"/>
      <c r="L45" s="168">
        <f>SUM(L46:L51)</f>
        <v>412</v>
      </c>
      <c r="M45" s="166"/>
    </row>
    <row r="46" spans="3:13" ht="12" customHeight="1">
      <c r="C46" s="164" t="s">
        <v>241</v>
      </c>
      <c r="D46" s="165">
        <v>11</v>
      </c>
      <c r="E46" s="165">
        <v>15</v>
      </c>
      <c r="F46" s="165">
        <v>26</v>
      </c>
      <c r="G46" s="165"/>
      <c r="H46" s="165">
        <v>20</v>
      </c>
      <c r="I46" s="165">
        <v>41</v>
      </c>
      <c r="J46" s="165">
        <v>61</v>
      </c>
      <c r="K46" s="165"/>
      <c r="L46" s="165">
        <v>87</v>
      </c>
      <c r="M46" s="166"/>
    </row>
    <row r="47" spans="3:12" ht="12.75">
      <c r="C47" s="164" t="s">
        <v>242</v>
      </c>
      <c r="D47" s="165">
        <v>37</v>
      </c>
      <c r="E47" s="165">
        <v>31</v>
      </c>
      <c r="F47" s="165">
        <v>68</v>
      </c>
      <c r="G47" s="165"/>
      <c r="H47" s="165">
        <v>70</v>
      </c>
      <c r="I47" s="165">
        <v>57</v>
      </c>
      <c r="J47" s="165">
        <v>127</v>
      </c>
      <c r="K47" s="165"/>
      <c r="L47" s="165">
        <v>195</v>
      </c>
    </row>
    <row r="48" spans="1:13" ht="12" customHeight="1">
      <c r="A48" s="166"/>
      <c r="C48" s="164" t="s">
        <v>243</v>
      </c>
      <c r="D48" s="165">
        <v>9</v>
      </c>
      <c r="E48" s="165">
        <v>11</v>
      </c>
      <c r="F48" s="165">
        <v>20</v>
      </c>
      <c r="G48" s="165"/>
      <c r="H48" s="165">
        <v>9</v>
      </c>
      <c r="I48" s="165">
        <v>13</v>
      </c>
      <c r="J48" s="165">
        <v>22</v>
      </c>
      <c r="K48" s="165"/>
      <c r="L48" s="165">
        <v>42</v>
      </c>
      <c r="M48" s="166"/>
    </row>
    <row r="49" spans="1:13" ht="12" customHeight="1">
      <c r="A49" s="166"/>
      <c r="C49" s="164" t="s">
        <v>244</v>
      </c>
      <c r="D49" s="165">
        <v>1</v>
      </c>
      <c r="E49" s="165">
        <v>3</v>
      </c>
      <c r="F49" s="165">
        <v>4</v>
      </c>
      <c r="G49" s="165"/>
      <c r="H49" s="165">
        <v>14</v>
      </c>
      <c r="I49" s="165">
        <v>13</v>
      </c>
      <c r="J49" s="165">
        <v>27</v>
      </c>
      <c r="K49" s="165"/>
      <c r="L49" s="165">
        <v>31</v>
      </c>
      <c r="M49" s="166"/>
    </row>
    <row r="50" spans="1:13" ht="12" customHeight="1">
      <c r="A50" s="166"/>
      <c r="C50" s="164" t="s">
        <v>245</v>
      </c>
      <c r="D50" s="165">
        <v>6</v>
      </c>
      <c r="E50" s="165">
        <v>3</v>
      </c>
      <c r="F50" s="165">
        <v>9</v>
      </c>
      <c r="G50" s="165"/>
      <c r="H50" s="165">
        <v>17</v>
      </c>
      <c r="I50" s="165">
        <v>10</v>
      </c>
      <c r="J50" s="165">
        <v>27</v>
      </c>
      <c r="K50" s="165"/>
      <c r="L50" s="165">
        <v>36</v>
      </c>
      <c r="M50" s="166"/>
    </row>
    <row r="51" spans="1:13" ht="12" customHeight="1">
      <c r="A51" s="166"/>
      <c r="C51" s="164" t="s">
        <v>246</v>
      </c>
      <c r="D51" s="165">
        <v>0</v>
      </c>
      <c r="E51" s="165">
        <v>0</v>
      </c>
      <c r="F51" s="165">
        <v>0</v>
      </c>
      <c r="G51" s="165"/>
      <c r="H51" s="165">
        <v>10</v>
      </c>
      <c r="I51" s="165">
        <v>11</v>
      </c>
      <c r="J51" s="165">
        <v>21</v>
      </c>
      <c r="K51" s="165"/>
      <c r="L51" s="165">
        <v>21</v>
      </c>
      <c r="M51" s="166"/>
    </row>
    <row r="52" spans="1:13" ht="12" customHeight="1">
      <c r="A52" s="166"/>
      <c r="B52" s="161" t="s">
        <v>247</v>
      </c>
      <c r="C52" s="173"/>
      <c r="M52" s="166"/>
    </row>
    <row r="53" spans="1:13" ht="12" customHeight="1">
      <c r="A53" s="166"/>
      <c r="B53" s="161" t="s">
        <v>248</v>
      </c>
      <c r="C53" s="174"/>
      <c r="D53" s="168">
        <f>SUM(D54:D55)</f>
        <v>46</v>
      </c>
      <c r="E53" s="168">
        <f>SUM(E54:E55)</f>
        <v>40</v>
      </c>
      <c r="F53" s="168">
        <f>SUM(F54:F55)</f>
        <v>86</v>
      </c>
      <c r="G53" s="168"/>
      <c r="H53" s="168">
        <f>SUM(H54:H55)</f>
        <v>51</v>
      </c>
      <c r="I53" s="168">
        <f>SUM(I54:I55)</f>
        <v>40</v>
      </c>
      <c r="J53" s="168">
        <f>SUM(J54:J55)</f>
        <v>91</v>
      </c>
      <c r="K53" s="168"/>
      <c r="L53" s="168">
        <f>SUM(L54:L55)</f>
        <v>177</v>
      </c>
      <c r="M53" s="166"/>
    </row>
    <row r="54" spans="1:13" ht="12" customHeight="1">
      <c r="A54" s="175"/>
      <c r="C54" s="164" t="s">
        <v>249</v>
      </c>
      <c r="D54" s="165">
        <v>40</v>
      </c>
      <c r="E54" s="165">
        <v>35</v>
      </c>
      <c r="F54" s="165">
        <v>75</v>
      </c>
      <c r="G54" s="165"/>
      <c r="H54" s="165">
        <v>35</v>
      </c>
      <c r="I54" s="165">
        <v>29</v>
      </c>
      <c r="J54" s="165">
        <v>64</v>
      </c>
      <c r="K54" s="165"/>
      <c r="L54" s="165">
        <v>139</v>
      </c>
      <c r="M54" s="166"/>
    </row>
    <row r="55" spans="1:13" ht="12" customHeight="1">
      <c r="A55" s="166"/>
      <c r="C55" s="164" t="s">
        <v>250</v>
      </c>
      <c r="D55" s="165">
        <v>6</v>
      </c>
      <c r="E55" s="165">
        <v>5</v>
      </c>
      <c r="F55" s="165">
        <v>11</v>
      </c>
      <c r="G55" s="165"/>
      <c r="H55" s="165">
        <v>16</v>
      </c>
      <c r="I55" s="165">
        <v>11</v>
      </c>
      <c r="J55" s="165">
        <v>27</v>
      </c>
      <c r="K55" s="165"/>
      <c r="L55" s="165">
        <v>38</v>
      </c>
      <c r="M55" s="166"/>
    </row>
    <row r="56" spans="1:13" ht="12" customHeight="1">
      <c r="A56" s="166"/>
      <c r="B56" s="161" t="s">
        <v>251</v>
      </c>
      <c r="C56" s="169"/>
      <c r="D56" s="168">
        <f>SUM(D57:D58)</f>
        <v>22</v>
      </c>
      <c r="E56" s="168">
        <f>SUM(E57:E58)</f>
        <v>19</v>
      </c>
      <c r="F56" s="168">
        <f>SUM(F57:F58)</f>
        <v>41</v>
      </c>
      <c r="G56" s="168"/>
      <c r="H56" s="168">
        <f>SUM(H57:H58)</f>
        <v>25</v>
      </c>
      <c r="I56" s="168">
        <f>SUM(I57:I58)</f>
        <v>26</v>
      </c>
      <c r="J56" s="168">
        <f>SUM(J57:J58)</f>
        <v>51</v>
      </c>
      <c r="K56" s="168"/>
      <c r="L56" s="168">
        <f>SUM(L57:L58)</f>
        <v>92</v>
      </c>
      <c r="M56" s="166"/>
    </row>
    <row r="57" spans="1:13" ht="12" customHeight="1">
      <c r="A57" s="166"/>
      <c r="C57" s="164" t="s">
        <v>252</v>
      </c>
      <c r="D57" s="165">
        <v>18</v>
      </c>
      <c r="E57" s="165">
        <v>17</v>
      </c>
      <c r="F57" s="165">
        <v>35</v>
      </c>
      <c r="G57" s="165"/>
      <c r="H57" s="165">
        <v>13</v>
      </c>
      <c r="I57" s="165">
        <v>17</v>
      </c>
      <c r="J57" s="165">
        <v>30</v>
      </c>
      <c r="K57" s="165"/>
      <c r="L57" s="165">
        <v>65</v>
      </c>
      <c r="M57" s="166"/>
    </row>
    <row r="58" spans="1:13" ht="12" customHeight="1">
      <c r="A58" s="166"/>
      <c r="C58" s="164" t="s">
        <v>253</v>
      </c>
      <c r="D58" s="165">
        <v>4</v>
      </c>
      <c r="E58" s="165">
        <v>2</v>
      </c>
      <c r="F58" s="165">
        <v>6</v>
      </c>
      <c r="G58" s="165"/>
      <c r="H58" s="165">
        <v>12</v>
      </c>
      <c r="I58" s="165">
        <v>9</v>
      </c>
      <c r="J58" s="165">
        <v>21</v>
      </c>
      <c r="K58" s="165"/>
      <c r="L58" s="165">
        <v>27</v>
      </c>
      <c r="M58" s="166"/>
    </row>
    <row r="59" spans="1:13" ht="12" customHeight="1">
      <c r="A59" s="166"/>
      <c r="B59" s="161" t="s">
        <v>254</v>
      </c>
      <c r="C59" s="169"/>
      <c r="D59" s="168">
        <f>SUM(D60:D61)</f>
        <v>114</v>
      </c>
      <c r="E59" s="168">
        <f>SUM(E60:E61)</f>
        <v>93</v>
      </c>
      <c r="F59" s="168">
        <f>SUM(F60:F61)</f>
        <v>207</v>
      </c>
      <c r="G59" s="168"/>
      <c r="H59" s="168">
        <f>SUM(H60:H61)</f>
        <v>145</v>
      </c>
      <c r="I59" s="168">
        <f>SUM(I60:I61)</f>
        <v>183</v>
      </c>
      <c r="J59" s="168">
        <f>SUM(J60:J61)</f>
        <v>328</v>
      </c>
      <c r="K59" s="168"/>
      <c r="L59" s="168">
        <f>SUM(L60:L61)</f>
        <v>535</v>
      </c>
      <c r="M59" s="166"/>
    </row>
    <row r="60" spans="1:12" ht="12" customHeight="1">
      <c r="A60" s="166"/>
      <c r="C60" s="164" t="s">
        <v>255</v>
      </c>
      <c r="D60" s="165">
        <v>76</v>
      </c>
      <c r="E60" s="165">
        <v>76</v>
      </c>
      <c r="F60" s="165">
        <v>152</v>
      </c>
      <c r="G60" s="165"/>
      <c r="H60" s="165">
        <v>63</v>
      </c>
      <c r="I60" s="165">
        <v>84</v>
      </c>
      <c r="J60" s="165">
        <v>147</v>
      </c>
      <c r="K60" s="165"/>
      <c r="L60" s="165">
        <v>299</v>
      </c>
    </row>
    <row r="61" spans="1:13" ht="12" customHeight="1">
      <c r="A61" s="166"/>
      <c r="C61" s="164" t="s">
        <v>256</v>
      </c>
      <c r="D61" s="165">
        <v>38</v>
      </c>
      <c r="E61" s="165">
        <v>17</v>
      </c>
      <c r="F61" s="165">
        <v>55</v>
      </c>
      <c r="G61" s="165"/>
      <c r="H61" s="165">
        <v>82</v>
      </c>
      <c r="I61" s="165">
        <v>99</v>
      </c>
      <c r="J61" s="165">
        <v>181</v>
      </c>
      <c r="K61" s="165"/>
      <c r="L61" s="165">
        <v>236</v>
      </c>
      <c r="M61" s="166"/>
    </row>
    <row r="62" spans="1:13" ht="12" customHeight="1">
      <c r="A62" s="166"/>
      <c r="C62" s="164"/>
      <c r="D62" s="171"/>
      <c r="E62" s="171"/>
      <c r="F62" s="171"/>
      <c r="G62" s="171"/>
      <c r="H62" s="171"/>
      <c r="I62" s="171"/>
      <c r="J62" s="171"/>
      <c r="K62" s="171"/>
      <c r="L62" s="171"/>
      <c r="M62" s="166"/>
    </row>
    <row r="63" spans="1:13" ht="12" customHeight="1">
      <c r="A63" s="167" t="s">
        <v>257</v>
      </c>
      <c r="B63" s="161"/>
      <c r="C63" s="169"/>
      <c r="D63" s="168">
        <f>SUM(D64,D67,D72,D77,D81,D88,D91,D94)</f>
        <v>911</v>
      </c>
      <c r="E63" s="168">
        <f>SUM(E64,E67,E72,E77,E81,E88,E91,E94)</f>
        <v>707</v>
      </c>
      <c r="F63" s="168">
        <f>SUM(F64,F67,F72,F77,F81,F88,F91,F94)</f>
        <v>1618</v>
      </c>
      <c r="G63" s="168"/>
      <c r="H63" s="168">
        <f>SUM(H64,H67,H72,H77,H81,H88,H91,H94)</f>
        <v>1154</v>
      </c>
      <c r="I63" s="168">
        <f>SUM(I64,I67,I72,I77,I81,I88,I91,I94)</f>
        <v>941</v>
      </c>
      <c r="J63" s="168">
        <f>SUM(J64,J67,J72,J77,J81,J88,J91,J94)</f>
        <v>2095</v>
      </c>
      <c r="K63" s="168"/>
      <c r="L63" s="168">
        <f>SUM(L64,L67,L72,L77,L81,L88,L91,L94)</f>
        <v>3713</v>
      </c>
      <c r="M63" s="166"/>
    </row>
    <row r="64" spans="1:13" ht="12" customHeight="1">
      <c r="A64" s="166"/>
      <c r="B64" s="161" t="s">
        <v>258</v>
      </c>
      <c r="C64" s="169"/>
      <c r="D64" s="168">
        <f>SUM(D65:D66)</f>
        <v>26</v>
      </c>
      <c r="E64" s="168">
        <f>SUM(E65:E66)</f>
        <v>23</v>
      </c>
      <c r="F64" s="168">
        <f>SUM(F65:F66)</f>
        <v>49</v>
      </c>
      <c r="G64" s="168"/>
      <c r="H64" s="168">
        <f>SUM(H65:H66)</f>
        <v>25</v>
      </c>
      <c r="I64" s="168">
        <f>SUM(I65:I66)</f>
        <v>38</v>
      </c>
      <c r="J64" s="168">
        <f>SUM(J65:J66)</f>
        <v>63</v>
      </c>
      <c r="K64" s="168"/>
      <c r="L64" s="168">
        <f>SUM(L65:L66)</f>
        <v>112</v>
      </c>
      <c r="M64" s="166"/>
    </row>
    <row r="65" spans="1:13" ht="12" customHeight="1">
      <c r="A65" s="166"/>
      <c r="C65" s="164" t="s">
        <v>259</v>
      </c>
      <c r="D65" s="165">
        <v>19</v>
      </c>
      <c r="E65" s="165">
        <v>13</v>
      </c>
      <c r="F65" s="165">
        <v>32</v>
      </c>
      <c r="G65" s="165"/>
      <c r="H65" s="165">
        <v>8</v>
      </c>
      <c r="I65" s="165">
        <v>11</v>
      </c>
      <c r="J65" s="165">
        <v>19</v>
      </c>
      <c r="K65" s="165"/>
      <c r="L65" s="165">
        <v>51</v>
      </c>
      <c r="M65" s="166"/>
    </row>
    <row r="66" spans="1:13" ht="12" customHeight="1">
      <c r="A66" s="166"/>
      <c r="C66" s="164" t="s">
        <v>260</v>
      </c>
      <c r="D66" s="165">
        <v>7</v>
      </c>
      <c r="E66" s="165">
        <v>10</v>
      </c>
      <c r="F66" s="165">
        <v>17</v>
      </c>
      <c r="G66" s="165"/>
      <c r="H66" s="165">
        <v>17</v>
      </c>
      <c r="I66" s="165">
        <v>27</v>
      </c>
      <c r="J66" s="165">
        <v>44</v>
      </c>
      <c r="K66" s="165"/>
      <c r="L66" s="165">
        <v>61</v>
      </c>
      <c r="M66" s="166"/>
    </row>
    <row r="67" spans="1:13" ht="12" customHeight="1">
      <c r="A67" s="166"/>
      <c r="B67" s="161" t="s">
        <v>261</v>
      </c>
      <c r="C67" s="169"/>
      <c r="D67" s="168">
        <f>SUM(D68:D71)</f>
        <v>436</v>
      </c>
      <c r="E67" s="168">
        <f>SUM(E68:E71)</f>
        <v>298</v>
      </c>
      <c r="F67" s="168">
        <f>SUM(F68:F71)</f>
        <v>734</v>
      </c>
      <c r="G67" s="168"/>
      <c r="H67" s="168">
        <f>SUM(H68:H71)</f>
        <v>578</v>
      </c>
      <c r="I67" s="168">
        <f>SUM(I68:I71)</f>
        <v>451</v>
      </c>
      <c r="J67" s="168">
        <f>SUM(J68:J71)</f>
        <v>1029</v>
      </c>
      <c r="K67" s="168"/>
      <c r="L67" s="168">
        <f>SUM(L68:L71)</f>
        <v>1763</v>
      </c>
      <c r="M67" s="167"/>
    </row>
    <row r="68" spans="1:13" ht="12" customHeight="1">
      <c r="A68" s="166"/>
      <c r="C68" s="149" t="s">
        <v>262</v>
      </c>
      <c r="D68" s="165">
        <v>252</v>
      </c>
      <c r="E68" s="165">
        <v>198</v>
      </c>
      <c r="F68" s="165">
        <v>450</v>
      </c>
      <c r="G68" s="165"/>
      <c r="H68" s="165">
        <v>335</v>
      </c>
      <c r="I68" s="165">
        <v>275</v>
      </c>
      <c r="J68" s="165">
        <v>610</v>
      </c>
      <c r="K68" s="165"/>
      <c r="L68" s="176">
        <v>1060</v>
      </c>
      <c r="M68" s="166"/>
    </row>
    <row r="69" spans="1:13" ht="12" customHeight="1">
      <c r="A69" s="166"/>
      <c r="C69" s="149" t="s">
        <v>263</v>
      </c>
      <c r="D69" s="165">
        <v>58</v>
      </c>
      <c r="E69" s="165">
        <v>37</v>
      </c>
      <c r="F69" s="165">
        <v>95</v>
      </c>
      <c r="G69" s="165"/>
      <c r="H69" s="165">
        <v>42</v>
      </c>
      <c r="I69" s="165">
        <v>36</v>
      </c>
      <c r="J69" s="165">
        <v>78</v>
      </c>
      <c r="K69" s="165"/>
      <c r="L69" s="165">
        <v>173</v>
      </c>
      <c r="M69" s="166"/>
    </row>
    <row r="70" spans="1:13" ht="12" customHeight="1">
      <c r="A70" s="166"/>
      <c r="C70" s="149" t="s">
        <v>264</v>
      </c>
      <c r="D70" s="165">
        <v>114</v>
      </c>
      <c r="E70" s="165">
        <v>57</v>
      </c>
      <c r="F70" s="165">
        <v>171</v>
      </c>
      <c r="G70" s="165"/>
      <c r="H70" s="165">
        <v>177</v>
      </c>
      <c r="I70" s="165">
        <v>127</v>
      </c>
      <c r="J70" s="165">
        <v>304</v>
      </c>
      <c r="K70" s="165"/>
      <c r="L70" s="165">
        <v>475</v>
      </c>
      <c r="M70" s="166"/>
    </row>
    <row r="71" spans="1:13" ht="12" customHeight="1">
      <c r="A71" s="166"/>
      <c r="C71" s="149" t="s">
        <v>265</v>
      </c>
      <c r="D71" s="165">
        <v>12</v>
      </c>
      <c r="E71" s="165">
        <v>6</v>
      </c>
      <c r="F71" s="165">
        <v>18</v>
      </c>
      <c r="G71" s="165"/>
      <c r="H71" s="165">
        <v>24</v>
      </c>
      <c r="I71" s="165">
        <v>13</v>
      </c>
      <c r="J71" s="165">
        <v>37</v>
      </c>
      <c r="K71" s="165"/>
      <c r="L71" s="165">
        <v>55</v>
      </c>
      <c r="M71" s="166"/>
    </row>
    <row r="72" spans="1:13" ht="12" customHeight="1">
      <c r="A72" s="166"/>
      <c r="B72" s="161" t="s">
        <v>266</v>
      </c>
      <c r="C72" s="169"/>
      <c r="D72" s="168">
        <f>SUM(D73:D74)</f>
        <v>41</v>
      </c>
      <c r="E72" s="168">
        <f>SUM(E73:E74)</f>
        <v>93</v>
      </c>
      <c r="F72" s="168">
        <f>SUM(F73:F74)</f>
        <v>134</v>
      </c>
      <c r="G72" s="168"/>
      <c r="H72" s="168">
        <f>SUM(H73:H74)</f>
        <v>45</v>
      </c>
      <c r="I72" s="168">
        <f>SUM(I73:I74)</f>
        <v>111</v>
      </c>
      <c r="J72" s="168">
        <f>SUM(J73:J74)</f>
        <v>156</v>
      </c>
      <c r="K72" s="168"/>
      <c r="L72" s="168">
        <f>SUM(L73:L74)</f>
        <v>290</v>
      </c>
      <c r="M72" s="167"/>
    </row>
    <row r="73" spans="1:13" ht="12" customHeight="1">
      <c r="A73" s="166"/>
      <c r="C73" s="149" t="s">
        <v>267</v>
      </c>
      <c r="D73" s="165">
        <v>16</v>
      </c>
      <c r="E73" s="165">
        <v>59</v>
      </c>
      <c r="F73" s="165">
        <v>75</v>
      </c>
      <c r="G73" s="165"/>
      <c r="H73" s="165">
        <v>9</v>
      </c>
      <c r="I73" s="165">
        <v>28</v>
      </c>
      <c r="J73" s="165">
        <v>37</v>
      </c>
      <c r="K73" s="165"/>
      <c r="L73" s="165">
        <v>112</v>
      </c>
      <c r="M73" s="166"/>
    </row>
    <row r="74" spans="1:13" ht="12" customHeight="1">
      <c r="A74" s="166"/>
      <c r="C74" s="149" t="s">
        <v>268</v>
      </c>
      <c r="D74" s="165">
        <v>25</v>
      </c>
      <c r="E74" s="165">
        <v>34</v>
      </c>
      <c r="F74" s="165">
        <v>59</v>
      </c>
      <c r="G74" s="165"/>
      <c r="H74" s="165">
        <v>36</v>
      </c>
      <c r="I74" s="165">
        <v>83</v>
      </c>
      <c r="J74" s="165">
        <v>119</v>
      </c>
      <c r="K74" s="165"/>
      <c r="L74" s="165">
        <v>178</v>
      </c>
      <c r="M74" s="166"/>
    </row>
    <row r="75" spans="1:13" ht="12" customHeight="1">
      <c r="A75" s="166"/>
      <c r="D75" s="164"/>
      <c r="E75" s="171"/>
      <c r="F75" s="171"/>
      <c r="G75" s="171"/>
      <c r="H75" s="171"/>
      <c r="I75" s="171"/>
      <c r="J75" s="171"/>
      <c r="K75" s="171"/>
      <c r="L75" s="171"/>
      <c r="M75" s="166"/>
    </row>
    <row r="76" spans="1:13" ht="12" customHeight="1">
      <c r="A76" s="167" t="s">
        <v>269</v>
      </c>
      <c r="D76" s="164"/>
      <c r="E76" s="171"/>
      <c r="F76" s="171"/>
      <c r="G76" s="171"/>
      <c r="H76" s="171"/>
      <c r="I76" s="171"/>
      <c r="J76" s="171"/>
      <c r="K76" s="171"/>
      <c r="L76" s="171"/>
      <c r="M76" s="166"/>
    </row>
    <row r="77" spans="1:13" ht="12" customHeight="1">
      <c r="A77" s="166"/>
      <c r="B77" s="161" t="s">
        <v>270</v>
      </c>
      <c r="C77" s="169"/>
      <c r="D77" s="168">
        <f>SUM(D78:D80)</f>
        <v>195</v>
      </c>
      <c r="E77" s="168">
        <f>SUM(E78:E80)</f>
        <v>157</v>
      </c>
      <c r="F77" s="168">
        <f>SUM(F78:F80)</f>
        <v>352</v>
      </c>
      <c r="G77" s="168"/>
      <c r="H77" s="168">
        <f>SUM(H78:H80)</f>
        <v>240</v>
      </c>
      <c r="I77" s="168">
        <f>SUM(I78:I80)</f>
        <v>125</v>
      </c>
      <c r="J77" s="168">
        <f>SUM(J78:J80)</f>
        <v>365</v>
      </c>
      <c r="K77" s="168"/>
      <c r="L77" s="168">
        <f>SUM(L78:L80)</f>
        <v>717</v>
      </c>
      <c r="M77" s="166"/>
    </row>
    <row r="78" spans="1:13" ht="12" customHeight="1">
      <c r="A78" s="166"/>
      <c r="C78" s="164" t="s">
        <v>271</v>
      </c>
      <c r="D78" s="165">
        <v>165</v>
      </c>
      <c r="E78" s="165">
        <v>139</v>
      </c>
      <c r="F78" s="165">
        <v>304</v>
      </c>
      <c r="G78" s="165"/>
      <c r="H78" s="165">
        <v>145</v>
      </c>
      <c r="I78" s="165">
        <v>73</v>
      </c>
      <c r="J78" s="165">
        <v>218</v>
      </c>
      <c r="K78" s="165"/>
      <c r="L78" s="165">
        <v>522</v>
      </c>
      <c r="M78" s="166"/>
    </row>
    <row r="79" spans="1:13" ht="12" customHeight="1">
      <c r="A79" s="166"/>
      <c r="C79" s="164" t="s">
        <v>272</v>
      </c>
      <c r="D79" s="165">
        <v>3</v>
      </c>
      <c r="E79" s="165">
        <v>3</v>
      </c>
      <c r="F79" s="165">
        <v>6</v>
      </c>
      <c r="G79" s="165"/>
      <c r="H79" s="165">
        <v>10</v>
      </c>
      <c r="I79" s="165">
        <v>5</v>
      </c>
      <c r="J79" s="165">
        <v>15</v>
      </c>
      <c r="K79" s="165"/>
      <c r="L79" s="165">
        <v>21</v>
      </c>
      <c r="M79" s="166"/>
    </row>
    <row r="80" spans="1:13" ht="12" customHeight="1">
      <c r="A80" s="166"/>
      <c r="C80" s="164" t="s">
        <v>273</v>
      </c>
      <c r="D80" s="165">
        <v>27</v>
      </c>
      <c r="E80" s="165">
        <v>15</v>
      </c>
      <c r="F80" s="165">
        <v>42</v>
      </c>
      <c r="G80" s="165"/>
      <c r="H80" s="165">
        <v>85</v>
      </c>
      <c r="I80" s="165">
        <v>47</v>
      </c>
      <c r="J80" s="165">
        <v>132</v>
      </c>
      <c r="K80" s="165"/>
      <c r="L80" s="165">
        <v>174</v>
      </c>
      <c r="M80" s="166"/>
    </row>
    <row r="81" spans="1:13" ht="12" customHeight="1">
      <c r="A81" s="166"/>
      <c r="B81" s="161" t="s">
        <v>274</v>
      </c>
      <c r="C81" s="169"/>
      <c r="D81" s="168">
        <f>SUM(D82:D87)</f>
        <v>92</v>
      </c>
      <c r="E81" s="168">
        <f>SUM(E82:E87)</f>
        <v>68</v>
      </c>
      <c r="F81" s="168">
        <f>SUM(F82:F87)</f>
        <v>160</v>
      </c>
      <c r="G81" s="168"/>
      <c r="H81" s="168">
        <f>SUM(H82:H87)</f>
        <v>158</v>
      </c>
      <c r="I81" s="168">
        <f>SUM(I82:I87)</f>
        <v>132</v>
      </c>
      <c r="J81" s="168">
        <f>SUM(J82:J87)</f>
        <v>290</v>
      </c>
      <c r="K81" s="168"/>
      <c r="L81" s="168">
        <f>SUM(L82:L87)</f>
        <v>450</v>
      </c>
      <c r="M81" s="166"/>
    </row>
    <row r="82" spans="1:13" ht="12" customHeight="1">
      <c r="A82" s="166"/>
      <c r="C82" s="164" t="s">
        <v>275</v>
      </c>
      <c r="D82" s="165">
        <v>22</v>
      </c>
      <c r="E82" s="165">
        <v>15</v>
      </c>
      <c r="F82" s="165">
        <v>37</v>
      </c>
      <c r="G82" s="165"/>
      <c r="H82" s="165">
        <v>11</v>
      </c>
      <c r="I82" s="165">
        <v>23</v>
      </c>
      <c r="J82" s="165">
        <v>34</v>
      </c>
      <c r="K82" s="165"/>
      <c r="L82" s="165">
        <v>71</v>
      </c>
      <c r="M82" s="166"/>
    </row>
    <row r="83" spans="1:13" ht="12" customHeight="1">
      <c r="A83" s="166"/>
      <c r="C83" s="164" t="s">
        <v>276</v>
      </c>
      <c r="D83" s="165">
        <v>7</v>
      </c>
      <c r="E83" s="165">
        <v>18</v>
      </c>
      <c r="F83" s="165">
        <v>25</v>
      </c>
      <c r="G83" s="165"/>
      <c r="H83" s="165">
        <v>12</v>
      </c>
      <c r="I83" s="165">
        <v>14</v>
      </c>
      <c r="J83" s="165">
        <v>26</v>
      </c>
      <c r="K83" s="165"/>
      <c r="L83" s="165">
        <v>51</v>
      </c>
      <c r="M83" s="166"/>
    </row>
    <row r="84" spans="1:13" ht="12" customHeight="1">
      <c r="A84" s="166"/>
      <c r="C84" s="164" t="s">
        <v>277</v>
      </c>
      <c r="D84" s="165">
        <v>19</v>
      </c>
      <c r="E84" s="165">
        <v>10</v>
      </c>
      <c r="F84" s="165">
        <v>29</v>
      </c>
      <c r="G84" s="165"/>
      <c r="H84" s="165">
        <v>25</v>
      </c>
      <c r="I84" s="165">
        <v>20</v>
      </c>
      <c r="J84" s="165">
        <v>45</v>
      </c>
      <c r="K84" s="165"/>
      <c r="L84" s="165">
        <v>74</v>
      </c>
      <c r="M84" s="166"/>
    </row>
    <row r="85" spans="1:13" ht="12" customHeight="1">
      <c r="A85" s="166"/>
      <c r="C85" s="164" t="s">
        <v>278</v>
      </c>
      <c r="D85" s="165">
        <v>11</v>
      </c>
      <c r="E85" s="165">
        <v>7</v>
      </c>
      <c r="F85" s="165">
        <v>18</v>
      </c>
      <c r="G85" s="165"/>
      <c r="H85" s="165">
        <v>28</v>
      </c>
      <c r="I85" s="165">
        <v>12</v>
      </c>
      <c r="J85" s="165">
        <v>40</v>
      </c>
      <c r="K85" s="165"/>
      <c r="L85" s="165">
        <v>58</v>
      </c>
      <c r="M85" s="166"/>
    </row>
    <row r="86" spans="1:13" ht="12" customHeight="1">
      <c r="A86" s="166"/>
      <c r="C86" s="170" t="s">
        <v>279</v>
      </c>
      <c r="D86" s="165"/>
      <c r="E86" s="165"/>
      <c r="F86" s="165"/>
      <c r="G86" s="165"/>
      <c r="H86" s="165"/>
      <c r="I86" s="165"/>
      <c r="J86" s="165"/>
      <c r="K86" s="165"/>
      <c r="L86" s="165"/>
      <c r="M86" s="166"/>
    </row>
    <row r="87" spans="1:13" ht="12" customHeight="1">
      <c r="A87" s="166"/>
      <c r="C87" s="164" t="s">
        <v>280</v>
      </c>
      <c r="D87" s="165">
        <v>33</v>
      </c>
      <c r="E87" s="165">
        <v>18</v>
      </c>
      <c r="F87" s="165">
        <v>51</v>
      </c>
      <c r="G87" s="165"/>
      <c r="H87" s="165">
        <v>82</v>
      </c>
      <c r="I87" s="165">
        <v>63</v>
      </c>
      <c r="J87" s="165">
        <v>145</v>
      </c>
      <c r="K87" s="165"/>
      <c r="L87" s="165">
        <v>196</v>
      </c>
      <c r="M87" s="166"/>
    </row>
    <row r="88" spans="1:13" ht="12" customHeight="1">
      <c r="A88" s="166"/>
      <c r="B88" s="162" t="s">
        <v>281</v>
      </c>
      <c r="C88" s="177"/>
      <c r="D88" s="168">
        <f>SUM(D89:D90)</f>
        <v>49</v>
      </c>
      <c r="E88" s="168">
        <f>SUM(E89:E90)</f>
        <v>11</v>
      </c>
      <c r="F88" s="168">
        <f>SUM(F89:F90)</f>
        <v>60</v>
      </c>
      <c r="G88" s="168"/>
      <c r="H88" s="168">
        <f>SUM(H89:H90)</f>
        <v>38</v>
      </c>
      <c r="I88" s="168">
        <f>SUM(I89:I90)</f>
        <v>20</v>
      </c>
      <c r="J88" s="168">
        <f>SUM(J89:J90)</f>
        <v>58</v>
      </c>
      <c r="K88" s="168"/>
      <c r="L88" s="168">
        <f>SUM(L89:L90)</f>
        <v>118</v>
      </c>
      <c r="M88" s="166"/>
    </row>
    <row r="89" spans="1:13" ht="12" customHeight="1">
      <c r="A89" s="166"/>
      <c r="C89" s="164" t="s">
        <v>282</v>
      </c>
      <c r="D89" s="165">
        <v>24</v>
      </c>
      <c r="E89" s="165">
        <v>7</v>
      </c>
      <c r="F89" s="165">
        <v>31</v>
      </c>
      <c r="G89" s="165"/>
      <c r="H89" s="165">
        <v>21</v>
      </c>
      <c r="I89" s="165">
        <v>11</v>
      </c>
      <c r="J89" s="165">
        <v>32</v>
      </c>
      <c r="K89" s="165"/>
      <c r="L89" s="165">
        <v>63</v>
      </c>
      <c r="M89" s="166"/>
    </row>
    <row r="90" spans="1:13" ht="12" customHeight="1">
      <c r="A90" s="166"/>
      <c r="C90" s="164" t="s">
        <v>283</v>
      </c>
      <c r="D90" s="165">
        <v>25</v>
      </c>
      <c r="E90" s="165">
        <v>4</v>
      </c>
      <c r="F90" s="165">
        <v>29</v>
      </c>
      <c r="G90" s="165"/>
      <c r="H90" s="165">
        <v>17</v>
      </c>
      <c r="I90" s="165">
        <v>9</v>
      </c>
      <c r="J90" s="165">
        <v>26</v>
      </c>
      <c r="K90" s="165"/>
      <c r="L90" s="165">
        <v>55</v>
      </c>
      <c r="M90" s="166"/>
    </row>
    <row r="91" spans="1:13" ht="12" customHeight="1">
      <c r="A91" s="166"/>
      <c r="B91" s="161" t="s">
        <v>284</v>
      </c>
      <c r="C91" s="169"/>
      <c r="D91" s="168">
        <f>SUM(D92:D93)</f>
        <v>24</v>
      </c>
      <c r="E91" s="168">
        <f>SUM(E92:E93)</f>
        <v>23</v>
      </c>
      <c r="F91" s="168">
        <f>SUM(F92:F93)</f>
        <v>47</v>
      </c>
      <c r="G91" s="168"/>
      <c r="H91" s="168">
        <f>SUM(H92:H93)</f>
        <v>35</v>
      </c>
      <c r="I91" s="168">
        <f>SUM(I92:I93)</f>
        <v>33</v>
      </c>
      <c r="J91" s="168">
        <f>SUM(J92:J93)</f>
        <v>68</v>
      </c>
      <c r="K91" s="168"/>
      <c r="L91" s="168">
        <f>SUM(L92:L93)</f>
        <v>115</v>
      </c>
      <c r="M91" s="166"/>
    </row>
    <row r="92" spans="1:13" ht="12" customHeight="1">
      <c r="A92" s="166"/>
      <c r="C92" s="164" t="s">
        <v>285</v>
      </c>
      <c r="D92" s="165">
        <v>11</v>
      </c>
      <c r="E92" s="165">
        <v>19</v>
      </c>
      <c r="F92" s="165">
        <v>30</v>
      </c>
      <c r="G92" s="165"/>
      <c r="H92" s="165">
        <v>13</v>
      </c>
      <c r="I92" s="165">
        <v>13</v>
      </c>
      <c r="J92" s="165">
        <v>26</v>
      </c>
      <c r="K92" s="165"/>
      <c r="L92" s="165">
        <v>56</v>
      </c>
      <c r="M92" s="166"/>
    </row>
    <row r="93" spans="1:13" ht="12" customHeight="1">
      <c r="A93" s="166"/>
      <c r="C93" s="164" t="s">
        <v>286</v>
      </c>
      <c r="D93" s="165">
        <v>13</v>
      </c>
      <c r="E93" s="165">
        <v>4</v>
      </c>
      <c r="F93" s="165">
        <v>17</v>
      </c>
      <c r="G93" s="165"/>
      <c r="H93" s="165">
        <v>22</v>
      </c>
      <c r="I93" s="165">
        <v>20</v>
      </c>
      <c r="J93" s="165">
        <v>42</v>
      </c>
      <c r="K93" s="165"/>
      <c r="L93" s="165">
        <v>59</v>
      </c>
      <c r="M93" s="166"/>
    </row>
    <row r="94" spans="1:13" ht="12" customHeight="1">
      <c r="A94" s="166"/>
      <c r="B94" s="161" t="s">
        <v>287</v>
      </c>
      <c r="C94" s="169"/>
      <c r="D94" s="168">
        <f>SUM(D95:D96)</f>
        <v>48</v>
      </c>
      <c r="E94" s="168">
        <f>SUM(E95:E96)</f>
        <v>34</v>
      </c>
      <c r="F94" s="168">
        <f>SUM(F95:F96)</f>
        <v>82</v>
      </c>
      <c r="G94" s="168"/>
      <c r="H94" s="168">
        <f>SUM(H95:H96)</f>
        <v>35</v>
      </c>
      <c r="I94" s="168">
        <f>SUM(I95:I96)</f>
        <v>31</v>
      </c>
      <c r="J94" s="168">
        <f>SUM(J95:J96)</f>
        <v>66</v>
      </c>
      <c r="K94" s="168"/>
      <c r="L94" s="168">
        <f>SUM(L95:L96)</f>
        <v>148</v>
      </c>
      <c r="M94" s="166"/>
    </row>
    <row r="95" spans="1:13" ht="12" customHeight="1">
      <c r="A95" s="166"/>
      <c r="C95" s="164" t="s">
        <v>288</v>
      </c>
      <c r="D95" s="165">
        <v>39</v>
      </c>
      <c r="E95" s="165">
        <v>28</v>
      </c>
      <c r="F95" s="165">
        <v>67</v>
      </c>
      <c r="G95" s="165"/>
      <c r="H95" s="165">
        <v>16</v>
      </c>
      <c r="I95" s="165">
        <v>21</v>
      </c>
      <c r="J95" s="165">
        <v>37</v>
      </c>
      <c r="K95" s="165"/>
      <c r="L95" s="165">
        <v>104</v>
      </c>
      <c r="M95" s="166"/>
    </row>
    <row r="96" spans="1:13" ht="12" customHeight="1">
      <c r="A96" s="166"/>
      <c r="C96" s="164" t="s">
        <v>289</v>
      </c>
      <c r="D96" s="165">
        <v>9</v>
      </c>
      <c r="E96" s="165">
        <v>6</v>
      </c>
      <c r="F96" s="165">
        <v>15</v>
      </c>
      <c r="G96" s="165"/>
      <c r="H96" s="165">
        <v>19</v>
      </c>
      <c r="I96" s="165">
        <v>10</v>
      </c>
      <c r="J96" s="165">
        <v>29</v>
      </c>
      <c r="K96" s="165"/>
      <c r="L96" s="165">
        <v>44</v>
      </c>
      <c r="M96" s="166"/>
    </row>
    <row r="97" spans="1:13" ht="12" customHeight="1">
      <c r="A97" s="166"/>
      <c r="C97" s="164"/>
      <c r="D97" s="171"/>
      <c r="E97" s="171"/>
      <c r="F97" s="171"/>
      <c r="G97" s="171"/>
      <c r="H97" s="171"/>
      <c r="I97" s="171"/>
      <c r="J97" s="171"/>
      <c r="K97" s="171"/>
      <c r="L97" s="171"/>
      <c r="M97" s="166"/>
    </row>
    <row r="98" spans="1:13" ht="12" customHeight="1">
      <c r="A98" s="167" t="s">
        <v>290</v>
      </c>
      <c r="B98" s="161"/>
      <c r="C98" s="169"/>
      <c r="D98" s="168">
        <f>SUM(D99,D102,D105,D108,D111,D114,D121,D124,D127,D130,D132,D135,D138)</f>
        <v>339</v>
      </c>
      <c r="E98" s="168">
        <f>SUM(E99,E102,E105,E108,E111,E114,E121,E124,E127,E130,E132,E135,E138)</f>
        <v>345</v>
      </c>
      <c r="F98" s="168">
        <f>SUM(F99,F102,F105,F108,F111,F114,F121,F124,F127,F130,F132,F135,F138)</f>
        <v>684</v>
      </c>
      <c r="G98" s="168"/>
      <c r="H98" s="168">
        <f>SUM(H99,H102,H105,H108,H111,H114,H121,H124,H127,H130,H132,H135,H138)</f>
        <v>504</v>
      </c>
      <c r="I98" s="168">
        <f>SUM(I99,I102,I105,I108,I111,I114,I121,I124,I127,I130,I132,I135,I138)</f>
        <v>514</v>
      </c>
      <c r="J98" s="168">
        <f>SUM(J99,J102,J105,J108,J111,J114,J121,J124,J127,J130,J132,J135,J138)</f>
        <v>1018</v>
      </c>
      <c r="K98" s="168"/>
      <c r="L98" s="168">
        <f>SUM(L99,L102,L105,L108,L111,L114,L121,L124,L127,L130,L132,L135,L138)</f>
        <v>1702</v>
      </c>
      <c r="M98" s="166"/>
    </row>
    <row r="99" spans="1:13" ht="12" customHeight="1">
      <c r="A99" s="166"/>
      <c r="B99" s="169" t="s">
        <v>291</v>
      </c>
      <c r="C99" s="169"/>
      <c r="D99" s="168">
        <f>SUM(D100:D101)</f>
        <v>1</v>
      </c>
      <c r="E99" s="168">
        <f>SUM(E100:E101)</f>
        <v>0</v>
      </c>
      <c r="F99" s="168">
        <f>SUM(F100:F101)</f>
        <v>1</v>
      </c>
      <c r="G99" s="168"/>
      <c r="H99" s="168">
        <f>SUM(H100:H101)</f>
        <v>15</v>
      </c>
      <c r="I99" s="168">
        <f>SUM(I100:I101)</f>
        <v>7</v>
      </c>
      <c r="J99" s="168">
        <f>SUM(J100:J101)</f>
        <v>22</v>
      </c>
      <c r="K99" s="168"/>
      <c r="L99" s="168">
        <f>SUM(L100:L101)</f>
        <v>23</v>
      </c>
      <c r="M99" s="166"/>
    </row>
    <row r="100" spans="1:13" ht="12" customHeight="1">
      <c r="A100" s="166"/>
      <c r="C100" s="164" t="s">
        <v>292</v>
      </c>
      <c r="D100" s="165">
        <v>1</v>
      </c>
      <c r="E100" s="165">
        <v>0</v>
      </c>
      <c r="F100" s="165">
        <v>1</v>
      </c>
      <c r="G100" s="165"/>
      <c r="H100" s="165">
        <v>8</v>
      </c>
      <c r="I100" s="165">
        <v>2</v>
      </c>
      <c r="J100" s="165">
        <v>10</v>
      </c>
      <c r="K100" s="165"/>
      <c r="L100" s="165">
        <v>11</v>
      </c>
      <c r="M100" s="166"/>
    </row>
    <row r="101" spans="1:13" ht="12" customHeight="1">
      <c r="A101" s="166"/>
      <c r="C101" s="164" t="s">
        <v>293</v>
      </c>
      <c r="D101" s="165">
        <v>0</v>
      </c>
      <c r="E101" s="165">
        <v>0</v>
      </c>
      <c r="F101" s="165">
        <v>0</v>
      </c>
      <c r="G101" s="165"/>
      <c r="H101" s="165">
        <v>7</v>
      </c>
      <c r="I101" s="165">
        <v>5</v>
      </c>
      <c r="J101" s="165">
        <v>12</v>
      </c>
      <c r="K101" s="165"/>
      <c r="L101" s="165">
        <v>12</v>
      </c>
      <c r="M101" s="166"/>
    </row>
    <row r="102" spans="1:13" ht="12" customHeight="1">
      <c r="A102" s="166"/>
      <c r="B102" s="169" t="s">
        <v>294</v>
      </c>
      <c r="C102" s="169"/>
      <c r="D102" s="168">
        <f>SUM(D103:D104)</f>
        <v>12</v>
      </c>
      <c r="E102" s="168">
        <f>SUM(E103:E104)</f>
        <v>21</v>
      </c>
      <c r="F102" s="168">
        <f>SUM(F103:F104)</f>
        <v>33</v>
      </c>
      <c r="G102" s="168"/>
      <c r="H102" s="168">
        <f>SUM(H103:H104)</f>
        <v>25</v>
      </c>
      <c r="I102" s="168">
        <f>SUM(I103:I104)</f>
        <v>25</v>
      </c>
      <c r="J102" s="168">
        <f>SUM(J103:J104)</f>
        <v>50</v>
      </c>
      <c r="K102" s="168"/>
      <c r="L102" s="168">
        <f>SUM(L103:L104)</f>
        <v>83</v>
      </c>
      <c r="M102" s="166"/>
    </row>
    <row r="103" spans="1:13" ht="12" customHeight="1">
      <c r="A103" s="166"/>
      <c r="C103" s="164" t="s">
        <v>295</v>
      </c>
      <c r="D103" s="165">
        <v>11</v>
      </c>
      <c r="E103" s="165">
        <v>14</v>
      </c>
      <c r="F103" s="165">
        <v>25</v>
      </c>
      <c r="G103" s="165"/>
      <c r="H103" s="165">
        <v>12</v>
      </c>
      <c r="I103" s="165">
        <v>11</v>
      </c>
      <c r="J103" s="165">
        <v>23</v>
      </c>
      <c r="K103" s="165"/>
      <c r="L103" s="165">
        <v>48</v>
      </c>
      <c r="M103" s="166"/>
    </row>
    <row r="104" spans="1:13" ht="12" customHeight="1">
      <c r="A104" s="166"/>
      <c r="C104" s="164" t="s">
        <v>296</v>
      </c>
      <c r="D104" s="165">
        <v>1</v>
      </c>
      <c r="E104" s="165">
        <v>7</v>
      </c>
      <c r="F104" s="165">
        <v>8</v>
      </c>
      <c r="G104" s="165"/>
      <c r="H104" s="165">
        <v>13</v>
      </c>
      <c r="I104" s="165">
        <v>14</v>
      </c>
      <c r="J104" s="165">
        <v>27</v>
      </c>
      <c r="K104" s="165"/>
      <c r="L104" s="165">
        <v>35</v>
      </c>
      <c r="M104" s="166"/>
    </row>
    <row r="105" spans="1:13" ht="12" customHeight="1">
      <c r="A105" s="166"/>
      <c r="B105" s="169" t="s">
        <v>297</v>
      </c>
      <c r="C105" s="169"/>
      <c r="D105" s="168">
        <f>SUM(D106:D107)</f>
        <v>10</v>
      </c>
      <c r="E105" s="168">
        <f>SUM(E106:E107)</f>
        <v>11</v>
      </c>
      <c r="F105" s="168">
        <f>SUM(F106:F107)</f>
        <v>21</v>
      </c>
      <c r="G105" s="168"/>
      <c r="H105" s="168">
        <f>SUM(H106:H107)</f>
        <v>24</v>
      </c>
      <c r="I105" s="168">
        <f>SUM(I106:I107)</f>
        <v>40</v>
      </c>
      <c r="J105" s="168">
        <f>SUM(J106:J107)</f>
        <v>64</v>
      </c>
      <c r="K105" s="168"/>
      <c r="L105" s="168">
        <f>SUM(L106:L107)</f>
        <v>85</v>
      </c>
      <c r="M105" s="166"/>
    </row>
    <row r="106" spans="1:13" ht="12" customHeight="1">
      <c r="A106" s="166"/>
      <c r="C106" s="164" t="s">
        <v>298</v>
      </c>
      <c r="D106" s="165">
        <v>5</v>
      </c>
      <c r="E106" s="165">
        <v>10</v>
      </c>
      <c r="F106" s="165">
        <v>15</v>
      </c>
      <c r="G106" s="165"/>
      <c r="H106" s="165">
        <v>22</v>
      </c>
      <c r="I106" s="165">
        <v>35</v>
      </c>
      <c r="J106" s="165">
        <v>57</v>
      </c>
      <c r="K106" s="165"/>
      <c r="L106" s="165">
        <v>72</v>
      </c>
      <c r="M106" s="166"/>
    </row>
    <row r="107" spans="1:13" ht="12" customHeight="1">
      <c r="A107" s="166"/>
      <c r="C107" s="164" t="s">
        <v>299</v>
      </c>
      <c r="D107" s="165">
        <v>5</v>
      </c>
      <c r="E107" s="165">
        <v>1</v>
      </c>
      <c r="F107" s="165">
        <v>6</v>
      </c>
      <c r="G107" s="165"/>
      <c r="H107" s="165">
        <v>2</v>
      </c>
      <c r="I107" s="165">
        <v>5</v>
      </c>
      <c r="J107" s="165">
        <v>7</v>
      </c>
      <c r="K107" s="165"/>
      <c r="L107" s="165">
        <v>13</v>
      </c>
      <c r="M107" s="166"/>
    </row>
    <row r="108" spans="1:13" ht="12" customHeight="1">
      <c r="A108" s="166"/>
      <c r="B108" s="169" t="s">
        <v>300</v>
      </c>
      <c r="C108" s="169"/>
      <c r="D108" s="168">
        <f>SUM(D109:D110)</f>
        <v>20</v>
      </c>
      <c r="E108" s="168">
        <f>SUM(E109:E110)</f>
        <v>29</v>
      </c>
      <c r="F108" s="168">
        <f>SUM(F109:F110)</f>
        <v>49</v>
      </c>
      <c r="G108" s="168"/>
      <c r="H108" s="168">
        <f>SUM(H109:H110)</f>
        <v>29</v>
      </c>
      <c r="I108" s="168">
        <f>SUM(I109:I110)</f>
        <v>44</v>
      </c>
      <c r="J108" s="168">
        <f>SUM(J109:J110)</f>
        <v>73</v>
      </c>
      <c r="K108" s="168"/>
      <c r="L108" s="168">
        <f>SUM(L109:L110)</f>
        <v>122</v>
      </c>
      <c r="M108" s="166"/>
    </row>
    <row r="109" spans="1:13" ht="12" customHeight="1">
      <c r="A109" s="166"/>
      <c r="C109" s="164" t="s">
        <v>301</v>
      </c>
      <c r="D109" s="165">
        <v>16</v>
      </c>
      <c r="E109" s="165">
        <v>22</v>
      </c>
      <c r="F109" s="165">
        <v>38</v>
      </c>
      <c r="G109" s="165"/>
      <c r="H109" s="165">
        <v>16</v>
      </c>
      <c r="I109" s="165">
        <v>27</v>
      </c>
      <c r="J109" s="165">
        <v>43</v>
      </c>
      <c r="K109" s="165"/>
      <c r="L109" s="165">
        <v>81</v>
      </c>
      <c r="M109" s="166"/>
    </row>
    <row r="110" spans="1:13" ht="12" customHeight="1">
      <c r="A110" s="166"/>
      <c r="C110" s="164" t="s">
        <v>302</v>
      </c>
      <c r="D110" s="165">
        <v>4</v>
      </c>
      <c r="E110" s="165">
        <v>7</v>
      </c>
      <c r="F110" s="165">
        <v>11</v>
      </c>
      <c r="G110" s="165"/>
      <c r="H110" s="165">
        <v>13</v>
      </c>
      <c r="I110" s="165">
        <v>17</v>
      </c>
      <c r="J110" s="165">
        <v>30</v>
      </c>
      <c r="K110" s="165"/>
      <c r="L110" s="165">
        <v>41</v>
      </c>
      <c r="M110" s="166"/>
    </row>
    <row r="111" spans="1:13" ht="12" customHeight="1">
      <c r="A111" s="166"/>
      <c r="B111" s="169" t="s">
        <v>303</v>
      </c>
      <c r="C111" s="169"/>
      <c r="D111" s="168">
        <f>SUM(D112:D113)</f>
        <v>44</v>
      </c>
      <c r="E111" s="168">
        <f>SUM(E112:E113)</f>
        <v>43</v>
      </c>
      <c r="F111" s="168">
        <f>SUM(F112:F113)</f>
        <v>87</v>
      </c>
      <c r="G111" s="168"/>
      <c r="H111" s="168">
        <f>SUM(H112:H113)</f>
        <v>41</v>
      </c>
      <c r="I111" s="168">
        <f>SUM(I112:I113)</f>
        <v>51</v>
      </c>
      <c r="J111" s="168">
        <f>SUM(J112:J113)</f>
        <v>92</v>
      </c>
      <c r="K111" s="168"/>
      <c r="L111" s="168">
        <f>SUM(L112:L113)</f>
        <v>179</v>
      </c>
      <c r="M111" s="166"/>
    </row>
    <row r="112" spans="1:13" ht="12" customHeight="1">
      <c r="A112" s="166"/>
      <c r="C112" s="164" t="s">
        <v>304</v>
      </c>
      <c r="D112" s="165">
        <v>33</v>
      </c>
      <c r="E112" s="165">
        <v>37</v>
      </c>
      <c r="F112" s="165">
        <v>70</v>
      </c>
      <c r="G112" s="165"/>
      <c r="H112" s="165">
        <v>29</v>
      </c>
      <c r="I112" s="165">
        <v>36</v>
      </c>
      <c r="J112" s="165">
        <v>65</v>
      </c>
      <c r="K112" s="165"/>
      <c r="L112" s="165">
        <v>135</v>
      </c>
      <c r="M112" s="166"/>
    </row>
    <row r="113" spans="1:13" ht="12" customHeight="1">
      <c r="A113" s="166"/>
      <c r="C113" s="164" t="s">
        <v>305</v>
      </c>
      <c r="D113" s="165">
        <v>11</v>
      </c>
      <c r="E113" s="165">
        <v>6</v>
      </c>
      <c r="F113" s="165">
        <v>17</v>
      </c>
      <c r="G113" s="165"/>
      <c r="H113" s="165">
        <v>12</v>
      </c>
      <c r="I113" s="165">
        <v>15</v>
      </c>
      <c r="J113" s="165">
        <v>27</v>
      </c>
      <c r="K113" s="165"/>
      <c r="L113" s="165">
        <v>44</v>
      </c>
      <c r="M113" s="166"/>
    </row>
    <row r="114" spans="1:13" ht="12" customHeight="1">
      <c r="A114" s="166"/>
      <c r="B114" s="169" t="s">
        <v>306</v>
      </c>
      <c r="C114" s="169"/>
      <c r="D114" s="168">
        <f>SUM(D115:D117)</f>
        <v>10</v>
      </c>
      <c r="E114" s="168">
        <f>SUM(E115:E117)</f>
        <v>19</v>
      </c>
      <c r="F114" s="168">
        <f>SUM(F115:F117)</f>
        <v>29</v>
      </c>
      <c r="G114" s="168"/>
      <c r="H114" s="168">
        <f>SUM(H115:H117)</f>
        <v>12</v>
      </c>
      <c r="I114" s="168">
        <f>SUM(I115:I117)</f>
        <v>32</v>
      </c>
      <c r="J114" s="168">
        <f>SUM(J115:J117)</f>
        <v>44</v>
      </c>
      <c r="K114" s="168"/>
      <c r="L114" s="168">
        <f>SUM(L115:L117)</f>
        <v>73</v>
      </c>
      <c r="M114" s="166"/>
    </row>
    <row r="115" spans="1:13" ht="12" customHeight="1">
      <c r="A115" s="166"/>
      <c r="C115" s="164" t="s">
        <v>307</v>
      </c>
      <c r="D115" s="165">
        <v>6</v>
      </c>
      <c r="E115" s="165">
        <v>7</v>
      </c>
      <c r="F115" s="165">
        <v>13</v>
      </c>
      <c r="G115" s="165"/>
      <c r="H115" s="165">
        <v>5</v>
      </c>
      <c r="I115" s="165">
        <v>14</v>
      </c>
      <c r="J115" s="165">
        <v>19</v>
      </c>
      <c r="K115" s="165"/>
      <c r="L115" s="165">
        <v>32</v>
      </c>
      <c r="M115" s="166"/>
    </row>
    <row r="116" spans="1:13" ht="12" customHeight="1">
      <c r="A116" s="166"/>
      <c r="C116" s="164" t="s">
        <v>308</v>
      </c>
      <c r="D116" s="165">
        <v>4</v>
      </c>
      <c r="E116" s="165">
        <v>8</v>
      </c>
      <c r="F116" s="165">
        <v>12</v>
      </c>
      <c r="G116" s="165"/>
      <c r="H116" s="165">
        <v>2</v>
      </c>
      <c r="I116" s="165">
        <v>7</v>
      </c>
      <c r="J116" s="165">
        <v>9</v>
      </c>
      <c r="K116" s="165"/>
      <c r="L116" s="165">
        <v>21</v>
      </c>
      <c r="M116" s="166"/>
    </row>
    <row r="117" spans="1:13" ht="12" customHeight="1">
      <c r="A117" s="166"/>
      <c r="C117" s="164" t="s">
        <v>309</v>
      </c>
      <c r="D117" s="165">
        <v>0</v>
      </c>
      <c r="E117" s="165">
        <v>4</v>
      </c>
      <c r="F117" s="165">
        <v>4</v>
      </c>
      <c r="G117" s="165"/>
      <c r="H117" s="165">
        <v>5</v>
      </c>
      <c r="I117" s="165">
        <v>11</v>
      </c>
      <c r="J117" s="165">
        <v>16</v>
      </c>
      <c r="K117" s="165"/>
      <c r="L117" s="165">
        <v>20</v>
      </c>
      <c r="M117" s="166"/>
    </row>
    <row r="118" spans="1:13" ht="12" customHeight="1">
      <c r="A118" s="166"/>
      <c r="C118" s="164"/>
      <c r="D118" s="171"/>
      <c r="E118" s="171"/>
      <c r="F118" s="171"/>
      <c r="G118" s="171"/>
      <c r="H118" s="171"/>
      <c r="I118" s="171"/>
      <c r="J118" s="171"/>
      <c r="K118" s="171"/>
      <c r="L118" s="171"/>
      <c r="M118" s="166"/>
    </row>
    <row r="119" spans="1:13" ht="12" customHeight="1">
      <c r="A119" s="166"/>
      <c r="C119" s="164"/>
      <c r="D119" s="171"/>
      <c r="E119" s="171"/>
      <c r="F119" s="171"/>
      <c r="G119" s="171"/>
      <c r="H119" s="171"/>
      <c r="I119" s="171"/>
      <c r="J119" s="171"/>
      <c r="K119" s="171"/>
      <c r="L119" s="171"/>
      <c r="M119" s="166"/>
    </row>
    <row r="120" spans="1:13" ht="12" customHeight="1">
      <c r="A120" s="167" t="s">
        <v>310</v>
      </c>
      <c r="C120" s="164"/>
      <c r="D120" s="171"/>
      <c r="E120" s="171"/>
      <c r="F120" s="171"/>
      <c r="G120" s="171"/>
      <c r="H120" s="171"/>
      <c r="I120" s="171"/>
      <c r="J120" s="171"/>
      <c r="K120" s="171"/>
      <c r="L120" s="171"/>
      <c r="M120" s="166"/>
    </row>
    <row r="121" spans="1:13" ht="12" customHeight="1">
      <c r="A121" s="166"/>
      <c r="B121" s="169" t="s">
        <v>311</v>
      </c>
      <c r="C121" s="169"/>
      <c r="D121" s="168">
        <f>SUM(D122:D123)</f>
        <v>69</v>
      </c>
      <c r="E121" s="168">
        <f>SUM(E122:E123)</f>
        <v>39</v>
      </c>
      <c r="F121" s="168">
        <f>SUM(F122:F123)</f>
        <v>108</v>
      </c>
      <c r="G121" s="168"/>
      <c r="H121" s="168">
        <f>SUM(H122:H123)</f>
        <v>73</v>
      </c>
      <c r="I121" s="168">
        <f>SUM(I122:I123)</f>
        <v>49</v>
      </c>
      <c r="J121" s="168">
        <f>SUM(J122:J123)</f>
        <v>122</v>
      </c>
      <c r="K121" s="168"/>
      <c r="L121" s="168">
        <f>SUM(L122:L123)</f>
        <v>230</v>
      </c>
      <c r="M121" s="166"/>
    </row>
    <row r="122" spans="1:13" ht="12" customHeight="1">
      <c r="A122" s="166"/>
      <c r="C122" s="164" t="s">
        <v>312</v>
      </c>
      <c r="D122" s="165">
        <v>46</v>
      </c>
      <c r="E122" s="165">
        <v>29</v>
      </c>
      <c r="F122" s="165">
        <v>75</v>
      </c>
      <c r="G122" s="165"/>
      <c r="H122" s="165">
        <v>55</v>
      </c>
      <c r="I122" s="165">
        <v>32</v>
      </c>
      <c r="J122" s="165">
        <v>87</v>
      </c>
      <c r="K122" s="165"/>
      <c r="L122" s="165">
        <v>162</v>
      </c>
      <c r="M122" s="166"/>
    </row>
    <row r="123" spans="1:13" ht="12" customHeight="1">
      <c r="A123" s="166"/>
      <c r="C123" s="164" t="s">
        <v>313</v>
      </c>
      <c r="D123" s="165">
        <v>23</v>
      </c>
      <c r="E123" s="165">
        <v>10</v>
      </c>
      <c r="F123" s="165">
        <v>33</v>
      </c>
      <c r="G123" s="165"/>
      <c r="H123" s="165">
        <v>18</v>
      </c>
      <c r="I123" s="165">
        <v>17</v>
      </c>
      <c r="J123" s="165">
        <v>35</v>
      </c>
      <c r="K123" s="165"/>
      <c r="L123" s="165">
        <v>68</v>
      </c>
      <c r="M123" s="166"/>
    </row>
    <row r="124" spans="1:13" ht="12" customHeight="1">
      <c r="A124" s="166"/>
      <c r="B124" s="169" t="s">
        <v>314</v>
      </c>
      <c r="C124" s="169"/>
      <c r="D124" s="168">
        <f>SUM(D125:D126)</f>
        <v>55</v>
      </c>
      <c r="E124" s="168">
        <f>SUM(E125:E126)</f>
        <v>70</v>
      </c>
      <c r="F124" s="168">
        <f>SUM(F125:F126)</f>
        <v>125</v>
      </c>
      <c r="G124" s="168"/>
      <c r="H124" s="168">
        <f>SUM(H125:H126)</f>
        <v>74</v>
      </c>
      <c r="I124" s="168">
        <f>SUM(I125:I126)</f>
        <v>92</v>
      </c>
      <c r="J124" s="168">
        <f>SUM(J125:J126)</f>
        <v>166</v>
      </c>
      <c r="K124" s="168"/>
      <c r="L124" s="168">
        <f>SUM(L125:L126)</f>
        <v>291</v>
      </c>
      <c r="M124" s="166"/>
    </row>
    <row r="125" spans="1:13" ht="12" customHeight="1">
      <c r="A125" s="166"/>
      <c r="C125" s="164" t="s">
        <v>315</v>
      </c>
      <c r="D125" s="165">
        <v>38</v>
      </c>
      <c r="E125" s="165">
        <v>61</v>
      </c>
      <c r="F125" s="165">
        <v>99</v>
      </c>
      <c r="G125" s="165"/>
      <c r="H125" s="165">
        <v>46</v>
      </c>
      <c r="I125" s="165">
        <v>58</v>
      </c>
      <c r="J125" s="165">
        <v>104</v>
      </c>
      <c r="K125" s="165"/>
      <c r="L125" s="165">
        <v>203</v>
      </c>
      <c r="M125" s="166"/>
    </row>
    <row r="126" spans="1:13" ht="12" customHeight="1">
      <c r="A126" s="166"/>
      <c r="C126" s="164" t="s">
        <v>316</v>
      </c>
      <c r="D126" s="165">
        <v>17</v>
      </c>
      <c r="E126" s="165">
        <v>9</v>
      </c>
      <c r="F126" s="165">
        <v>26</v>
      </c>
      <c r="G126" s="165"/>
      <c r="H126" s="165">
        <v>28</v>
      </c>
      <c r="I126" s="165">
        <v>34</v>
      </c>
      <c r="J126" s="165">
        <v>62</v>
      </c>
      <c r="K126" s="165"/>
      <c r="L126" s="165">
        <v>88</v>
      </c>
      <c r="M126" s="166"/>
    </row>
    <row r="127" spans="1:13" ht="12" customHeight="1">
      <c r="A127" s="166"/>
      <c r="B127" s="178" t="s">
        <v>317</v>
      </c>
      <c r="C127" s="177"/>
      <c r="D127" s="179">
        <f>SUM(D128:D129)</f>
        <v>48</v>
      </c>
      <c r="E127" s="179">
        <f>SUM(E128:E129)</f>
        <v>20</v>
      </c>
      <c r="F127" s="168">
        <f>SUM(F128:F129)</f>
        <v>68</v>
      </c>
      <c r="G127" s="168"/>
      <c r="H127" s="168">
        <f>SUM(H128:H129)</f>
        <v>64</v>
      </c>
      <c r="I127" s="168">
        <f>SUM(I128:I129)</f>
        <v>42</v>
      </c>
      <c r="J127" s="168">
        <f>SUM(J128:J129)</f>
        <v>106</v>
      </c>
      <c r="K127" s="168"/>
      <c r="L127" s="168">
        <f>SUM(L128:L129)</f>
        <v>174</v>
      </c>
      <c r="M127" s="166"/>
    </row>
    <row r="128" spans="1:13" ht="12" customHeight="1">
      <c r="A128" s="166"/>
      <c r="B128" s="163"/>
      <c r="C128" s="180" t="s">
        <v>318</v>
      </c>
      <c r="D128" s="181">
        <v>42</v>
      </c>
      <c r="E128" s="181">
        <v>12</v>
      </c>
      <c r="F128" s="165">
        <v>54</v>
      </c>
      <c r="G128" s="165"/>
      <c r="H128" s="165">
        <v>38</v>
      </c>
      <c r="I128" s="165">
        <v>23</v>
      </c>
      <c r="J128" s="165">
        <v>61</v>
      </c>
      <c r="K128" s="165"/>
      <c r="L128" s="165">
        <v>115</v>
      </c>
      <c r="M128" s="166"/>
    </row>
    <row r="129" spans="1:13" ht="12" customHeight="1">
      <c r="A129" s="166"/>
      <c r="B129" s="163"/>
      <c r="C129" s="180" t="s">
        <v>319</v>
      </c>
      <c r="D129" s="181">
        <v>6</v>
      </c>
      <c r="E129" s="181">
        <v>8</v>
      </c>
      <c r="F129" s="165">
        <v>14</v>
      </c>
      <c r="G129" s="165"/>
      <c r="H129" s="165">
        <v>26</v>
      </c>
      <c r="I129" s="165">
        <v>19</v>
      </c>
      <c r="J129" s="165">
        <v>45</v>
      </c>
      <c r="K129" s="165"/>
      <c r="L129" s="165">
        <v>59</v>
      </c>
      <c r="M129" s="166"/>
    </row>
    <row r="130" spans="1:13" ht="12" customHeight="1">
      <c r="A130" s="166"/>
      <c r="B130" s="177" t="s">
        <v>320</v>
      </c>
      <c r="C130" s="177"/>
      <c r="D130" s="179">
        <f>SUM(D131)</f>
        <v>17</v>
      </c>
      <c r="E130" s="179">
        <f>SUM(E131)</f>
        <v>25</v>
      </c>
      <c r="F130" s="168">
        <f>SUM(F131)</f>
        <v>42</v>
      </c>
      <c r="G130" s="168"/>
      <c r="H130" s="168">
        <f>SUM(H131)</f>
        <v>44</v>
      </c>
      <c r="I130" s="168">
        <f>SUM(I131)</f>
        <v>26</v>
      </c>
      <c r="J130" s="168">
        <f>SUM(J131)</f>
        <v>70</v>
      </c>
      <c r="K130" s="168"/>
      <c r="L130" s="168">
        <f>SUM(L131)</f>
        <v>112</v>
      </c>
      <c r="M130" s="166"/>
    </row>
    <row r="131" spans="1:13" ht="12" customHeight="1">
      <c r="A131" s="166"/>
      <c r="B131" s="163"/>
      <c r="C131" s="180" t="s">
        <v>320</v>
      </c>
      <c r="D131" s="181">
        <v>17</v>
      </c>
      <c r="E131" s="181">
        <v>25</v>
      </c>
      <c r="F131" s="165">
        <v>42</v>
      </c>
      <c r="G131" s="165"/>
      <c r="H131" s="165">
        <v>44</v>
      </c>
      <c r="I131" s="165">
        <v>26</v>
      </c>
      <c r="J131" s="165">
        <v>70</v>
      </c>
      <c r="K131" s="165"/>
      <c r="L131" s="165">
        <v>112</v>
      </c>
      <c r="M131" s="166"/>
    </row>
    <row r="132" spans="1:13" ht="12" customHeight="1">
      <c r="A132" s="166"/>
      <c r="B132" s="178" t="s">
        <v>321</v>
      </c>
      <c r="C132" s="177"/>
      <c r="D132" s="179">
        <f>SUM(D133:D134)</f>
        <v>24</v>
      </c>
      <c r="E132" s="179">
        <f>SUM(E133:E134)</f>
        <v>45</v>
      </c>
      <c r="F132" s="168">
        <f>SUM(F133:F134)</f>
        <v>69</v>
      </c>
      <c r="G132" s="168"/>
      <c r="H132" s="168">
        <f>SUM(H133:H134)</f>
        <v>63</v>
      </c>
      <c r="I132" s="168">
        <f>SUM(I133:I134)</f>
        <v>79</v>
      </c>
      <c r="J132" s="168">
        <f>SUM(J133:J134)</f>
        <v>142</v>
      </c>
      <c r="K132" s="168"/>
      <c r="L132" s="168">
        <f>SUM(L133:L134)</f>
        <v>211</v>
      </c>
      <c r="M132" s="166"/>
    </row>
    <row r="133" spans="1:13" ht="12" customHeight="1">
      <c r="A133" s="166"/>
      <c r="C133" s="164" t="s">
        <v>322</v>
      </c>
      <c r="D133" s="165">
        <v>19</v>
      </c>
      <c r="E133" s="165">
        <v>36</v>
      </c>
      <c r="F133" s="165">
        <v>55</v>
      </c>
      <c r="G133" s="165"/>
      <c r="H133" s="165">
        <v>36</v>
      </c>
      <c r="I133" s="165">
        <v>54</v>
      </c>
      <c r="J133" s="165">
        <v>90</v>
      </c>
      <c r="K133" s="165"/>
      <c r="L133" s="165">
        <v>145</v>
      </c>
      <c r="M133" s="166"/>
    </row>
    <row r="134" spans="1:13" ht="12" customHeight="1">
      <c r="A134" s="166"/>
      <c r="C134" s="164" t="s">
        <v>323</v>
      </c>
      <c r="D134" s="165">
        <v>5</v>
      </c>
      <c r="E134" s="165">
        <v>9</v>
      </c>
      <c r="F134" s="165">
        <v>14</v>
      </c>
      <c r="G134" s="165"/>
      <c r="H134" s="165">
        <v>27</v>
      </c>
      <c r="I134" s="165">
        <v>25</v>
      </c>
      <c r="J134" s="165">
        <v>52</v>
      </c>
      <c r="K134" s="165"/>
      <c r="L134" s="165">
        <v>66</v>
      </c>
      <c r="M134" s="166"/>
    </row>
    <row r="135" spans="1:13" ht="12" customHeight="1">
      <c r="A135" s="166"/>
      <c r="B135" s="169" t="s">
        <v>324</v>
      </c>
      <c r="C135" s="169"/>
      <c r="D135" s="168">
        <f>SUM(D136:D137)</f>
        <v>24</v>
      </c>
      <c r="E135" s="168">
        <f>SUM(E136:E137)</f>
        <v>18</v>
      </c>
      <c r="F135" s="168">
        <f>SUM(F136:F137)</f>
        <v>42</v>
      </c>
      <c r="G135" s="168"/>
      <c r="H135" s="168">
        <f>SUM(H136:H137)</f>
        <v>30</v>
      </c>
      <c r="I135" s="168">
        <f>SUM(I136:I137)</f>
        <v>20</v>
      </c>
      <c r="J135" s="168">
        <f>SUM(J136:J137)</f>
        <v>50</v>
      </c>
      <c r="K135" s="168"/>
      <c r="L135" s="168">
        <f>SUM(L136:L137)</f>
        <v>92</v>
      </c>
      <c r="M135" s="166"/>
    </row>
    <row r="136" spans="1:13" ht="12" customHeight="1">
      <c r="A136" s="166"/>
      <c r="C136" s="164" t="s">
        <v>325</v>
      </c>
      <c r="D136" s="165">
        <v>20</v>
      </c>
      <c r="E136" s="165">
        <v>15</v>
      </c>
      <c r="F136" s="165">
        <v>35</v>
      </c>
      <c r="G136" s="165"/>
      <c r="H136" s="165">
        <v>24</v>
      </c>
      <c r="I136" s="165">
        <v>14</v>
      </c>
      <c r="J136" s="165">
        <v>38</v>
      </c>
      <c r="K136" s="165"/>
      <c r="L136" s="165">
        <v>73</v>
      </c>
      <c r="M136" s="166"/>
    </row>
    <row r="137" spans="1:13" ht="12" customHeight="1">
      <c r="A137" s="166"/>
      <c r="C137" s="164" t="s">
        <v>326</v>
      </c>
      <c r="D137" s="165">
        <v>4</v>
      </c>
      <c r="E137" s="165">
        <v>3</v>
      </c>
      <c r="F137" s="165">
        <v>7</v>
      </c>
      <c r="G137" s="165"/>
      <c r="H137" s="165">
        <v>6</v>
      </c>
      <c r="I137" s="165">
        <v>6</v>
      </c>
      <c r="J137" s="165">
        <v>12</v>
      </c>
      <c r="K137" s="165"/>
      <c r="L137" s="165">
        <v>19</v>
      </c>
      <c r="M137" s="166"/>
    </row>
    <row r="138" spans="1:13" ht="12" customHeight="1">
      <c r="A138" s="166"/>
      <c r="B138" s="182" t="s">
        <v>327</v>
      </c>
      <c r="C138" s="169"/>
      <c r="D138" s="168">
        <f>SUM(D139)</f>
        <v>5</v>
      </c>
      <c r="E138" s="168">
        <f>SUM(E139)</f>
        <v>5</v>
      </c>
      <c r="F138" s="168">
        <f>SUM(F139)</f>
        <v>10</v>
      </c>
      <c r="G138" s="168"/>
      <c r="H138" s="168">
        <f>SUM(H139)</f>
        <v>10</v>
      </c>
      <c r="I138" s="168">
        <f>SUM(I139)</f>
        <v>7</v>
      </c>
      <c r="J138" s="168">
        <f>SUM(J139)</f>
        <v>17</v>
      </c>
      <c r="K138" s="168"/>
      <c r="L138" s="168">
        <f>SUM(L139)</f>
        <v>27</v>
      </c>
      <c r="M138" s="166"/>
    </row>
    <row r="139" spans="1:13" ht="12" customHeight="1">
      <c r="A139" s="166"/>
      <c r="C139" s="164" t="s">
        <v>327</v>
      </c>
      <c r="D139" s="165">
        <v>5</v>
      </c>
      <c r="E139" s="165">
        <v>5</v>
      </c>
      <c r="F139" s="165">
        <v>10</v>
      </c>
      <c r="G139" s="165"/>
      <c r="H139" s="165">
        <v>10</v>
      </c>
      <c r="I139" s="165">
        <v>7</v>
      </c>
      <c r="J139" s="165">
        <v>17</v>
      </c>
      <c r="K139" s="165"/>
      <c r="L139" s="165">
        <v>27</v>
      </c>
      <c r="M139" s="166"/>
    </row>
    <row r="140" spans="2:3" ht="12.75" customHeight="1">
      <c r="B140" s="160"/>
      <c r="C140" s="160"/>
    </row>
    <row r="141" spans="1:13" s="184" customFormat="1" ht="12" customHeight="1">
      <c r="A141" s="154"/>
      <c r="B141" s="183"/>
      <c r="C141" s="149"/>
      <c r="D141" s="154"/>
      <c r="E141" s="154"/>
      <c r="F141" s="154"/>
      <c r="G141" s="154"/>
      <c r="H141" s="154"/>
      <c r="I141" s="154"/>
      <c r="J141" s="154"/>
      <c r="K141" s="154"/>
      <c r="L141" s="154"/>
      <c r="M141" s="154"/>
    </row>
    <row r="142" spans="1:13" s="184" customFormat="1" ht="12" customHeight="1">
      <c r="A142" s="183" t="s">
        <v>146</v>
      </c>
      <c r="B142" s="183"/>
      <c r="C142" s="149"/>
      <c r="D142" s="149">
        <v>1703</v>
      </c>
      <c r="E142" s="149">
        <v>1312</v>
      </c>
      <c r="F142" s="149">
        <v>3015</v>
      </c>
      <c r="H142" s="149">
        <v>2003</v>
      </c>
      <c r="I142" s="149">
        <v>1511</v>
      </c>
      <c r="J142" s="149">
        <v>3514</v>
      </c>
      <c r="L142" s="149">
        <v>6529</v>
      </c>
      <c r="M142" s="183"/>
    </row>
    <row r="143" spans="1:13" s="184" customFormat="1" ht="12" customHeight="1">
      <c r="A143" s="183"/>
      <c r="B143" s="183"/>
      <c r="C143" s="149"/>
      <c r="D143" s="183"/>
      <c r="E143" s="183"/>
      <c r="F143" s="183"/>
      <c r="G143" s="183"/>
      <c r="H143" s="183"/>
      <c r="I143" s="183"/>
      <c r="J143" s="183"/>
      <c r="K143" s="183"/>
      <c r="L143" s="183"/>
      <c r="M143" s="183"/>
    </row>
    <row r="144" spans="1:13" s="184" customFormat="1" ht="12" customHeight="1">
      <c r="A144" s="183" t="s">
        <v>147</v>
      </c>
      <c r="B144" s="183"/>
      <c r="C144" s="149"/>
      <c r="D144" s="183">
        <v>482</v>
      </c>
      <c r="E144" s="183">
        <v>297</v>
      </c>
      <c r="F144" s="183">
        <v>779</v>
      </c>
      <c r="G144" s="183"/>
      <c r="H144" s="183">
        <v>1158</v>
      </c>
      <c r="I144" s="183">
        <v>945</v>
      </c>
      <c r="J144" s="183">
        <v>2103</v>
      </c>
      <c r="K144" s="183"/>
      <c r="L144" s="183">
        <v>2882</v>
      </c>
      <c r="M144" s="183"/>
    </row>
    <row r="145" spans="1:13" ht="12" customHeight="1">
      <c r="A145" s="160"/>
      <c r="B145" s="160"/>
      <c r="C145" s="160"/>
      <c r="D145" s="160"/>
      <c r="E145" s="160"/>
      <c r="F145" s="160"/>
      <c r="G145" s="160"/>
      <c r="H145" s="160"/>
      <c r="I145" s="160"/>
      <c r="J145" s="160"/>
      <c r="K145" s="160"/>
      <c r="L145" s="160"/>
      <c r="M145" s="160"/>
    </row>
    <row r="146" ht="9" customHeight="1"/>
    <row r="147" spans="1:12" ht="12.75">
      <c r="A147" s="149" t="s">
        <v>96</v>
      </c>
      <c r="D147" s="149">
        <f>SUM(D142:D144)</f>
        <v>2185</v>
      </c>
      <c r="E147" s="149">
        <f>SUM(E142:E144)</f>
        <v>1609</v>
      </c>
      <c r="F147" s="149">
        <f>SUM(F142:F144)</f>
        <v>3794</v>
      </c>
      <c r="H147" s="149">
        <f>SUM(H142:H144)</f>
        <v>3161</v>
      </c>
      <c r="I147" s="149">
        <f>SUM(I142:I144)</f>
        <v>2456</v>
      </c>
      <c r="J147" s="149">
        <f>SUM(J142:J144)</f>
        <v>5617</v>
      </c>
      <c r="L147" s="149">
        <f>SUM(L142:L144)</f>
        <v>9411</v>
      </c>
    </row>
    <row r="148" spans="1:13" ht="9" customHeight="1">
      <c r="A148" s="160"/>
      <c r="B148" s="160"/>
      <c r="C148" s="160"/>
      <c r="D148" s="160"/>
      <c r="E148" s="160"/>
      <c r="F148" s="160"/>
      <c r="G148" s="160"/>
      <c r="H148" s="160"/>
      <c r="I148" s="160"/>
      <c r="J148" s="160"/>
      <c r="K148" s="160"/>
      <c r="L148" s="160"/>
      <c r="M148" s="160"/>
    </row>
    <row r="150" spans="1:2" ht="12.75">
      <c r="A150" s="157" t="s">
        <v>97</v>
      </c>
      <c r="B150" s="157"/>
    </row>
  </sheetData>
  <mergeCells count="1">
    <mergeCell ref="A1:L1"/>
  </mergeCells>
  <printOptions horizontalCentered="1"/>
  <pageMargins left="0.5118110236220472" right="0.5118110236220472" top="0.3937007874015748" bottom="0.1968503937007874" header="0.1968503937007874" footer="0.1968503937007874"/>
  <pageSetup horizontalDpi="600" verticalDpi="600" orientation="landscape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/>
  <dimension ref="A1:T92"/>
  <sheetViews>
    <sheetView tabSelected="1" zoomScale="75" zoomScaleNormal="75" workbookViewId="0" topLeftCell="A25">
      <selection activeCell="U52" sqref="U52"/>
    </sheetView>
  </sheetViews>
  <sheetFormatPr defaultColWidth="11.421875" defaultRowHeight="12.75"/>
  <cols>
    <col min="1" max="1" width="1.7109375" style="149" customWidth="1"/>
    <col min="2" max="2" width="55.8515625" style="149" bestFit="1" customWidth="1"/>
    <col min="3" max="5" width="6.7109375" style="149" customWidth="1"/>
    <col min="6" max="6" width="1.8515625" style="149" customWidth="1"/>
    <col min="7" max="9" width="6.7109375" style="149" customWidth="1"/>
    <col min="10" max="10" width="1.57421875" style="149" customWidth="1"/>
    <col min="11" max="11" width="7.28125" style="149" customWidth="1"/>
    <col min="12" max="12" width="1.28515625" style="149" customWidth="1"/>
    <col min="13" max="13" width="11.421875" style="149" customWidth="1"/>
    <col min="14" max="16" width="4.421875" style="149" customWidth="1"/>
    <col min="17" max="17" width="1.1484375" style="149" customWidth="1"/>
    <col min="18" max="19" width="4.421875" style="149" customWidth="1"/>
    <col min="20" max="20" width="4.7109375" style="149" customWidth="1"/>
    <col min="21" max="16384" width="11.421875" style="149" customWidth="1"/>
  </cols>
  <sheetData>
    <row r="1" spans="1:12" ht="12.75" customHeight="1">
      <c r="A1" s="150" t="s">
        <v>328</v>
      </c>
      <c r="B1" s="150"/>
      <c r="C1" s="151"/>
      <c r="D1" s="151"/>
      <c r="E1" s="151"/>
      <c r="F1" s="151"/>
      <c r="G1" s="151"/>
      <c r="H1" s="151"/>
      <c r="I1" s="151"/>
      <c r="J1" s="151"/>
      <c r="K1" s="151"/>
      <c r="L1" s="152"/>
    </row>
    <row r="2" spans="1:12" ht="12" customHeight="1">
      <c r="A2" s="5" t="s">
        <v>171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2"/>
    </row>
    <row r="3" spans="1:12" ht="12" customHeight="1">
      <c r="A3" s="150"/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</row>
    <row r="4" spans="1:12" ht="9" customHeight="1">
      <c r="A4" s="153"/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</row>
    <row r="5" spans="3:12" ht="10.5" customHeight="1">
      <c r="C5" s="155" t="s">
        <v>84</v>
      </c>
      <c r="D5" s="155"/>
      <c r="E5" s="155"/>
      <c r="F5" s="156"/>
      <c r="G5" s="155" t="s">
        <v>85</v>
      </c>
      <c r="H5" s="155"/>
      <c r="I5" s="155"/>
      <c r="J5" s="151"/>
      <c r="K5" s="155" t="s">
        <v>86</v>
      </c>
      <c r="L5" s="151"/>
    </row>
    <row r="6" spans="1:12" ht="10.5" customHeight="1">
      <c r="A6" s="157" t="s">
        <v>329</v>
      </c>
      <c r="C6" s="158" t="s">
        <v>99</v>
      </c>
      <c r="D6" s="158" t="s">
        <v>100</v>
      </c>
      <c r="E6" s="158" t="s">
        <v>89</v>
      </c>
      <c r="F6" s="155"/>
      <c r="G6" s="158" t="s">
        <v>99</v>
      </c>
      <c r="H6" s="158" t="s">
        <v>100</v>
      </c>
      <c r="I6" s="158" t="s">
        <v>89</v>
      </c>
      <c r="J6" s="159"/>
      <c r="K6" s="155" t="s">
        <v>89</v>
      </c>
      <c r="L6" s="151"/>
    </row>
    <row r="7" spans="1:12" ht="9" customHeight="1">
      <c r="A7" s="160"/>
      <c r="B7" s="160"/>
      <c r="C7" s="160"/>
      <c r="D7" s="160"/>
      <c r="E7" s="160"/>
      <c r="F7" s="160"/>
      <c r="G7" s="160"/>
      <c r="H7" s="160"/>
      <c r="I7" s="160"/>
      <c r="J7" s="160"/>
      <c r="K7" s="160"/>
      <c r="L7" s="160"/>
    </row>
    <row r="8" ht="12" customHeight="1"/>
    <row r="9" spans="1:20" ht="12" customHeight="1">
      <c r="A9" s="149" t="s">
        <v>330</v>
      </c>
      <c r="C9" s="149">
        <f>SUM(C10:C12)</f>
        <v>16</v>
      </c>
      <c r="D9" s="149">
        <f>SUM(D10:D12)</f>
        <v>10</v>
      </c>
      <c r="E9" s="149">
        <f>SUM(E10:E12)</f>
        <v>26</v>
      </c>
      <c r="G9" s="149">
        <f>SUM(G10:G12)</f>
        <v>8</v>
      </c>
      <c r="H9" s="149">
        <f>SUM(H10:H12)</f>
        <v>1</v>
      </c>
      <c r="I9" s="149">
        <f>SUM(I10:I12)</f>
        <v>9</v>
      </c>
      <c r="K9" s="149">
        <f>SUM(K10:K12)</f>
        <v>35</v>
      </c>
      <c r="N9" s="189"/>
      <c r="O9" s="189"/>
      <c r="P9" s="189"/>
      <c r="Q9" s="189"/>
      <c r="R9" s="189"/>
      <c r="S9" s="189"/>
      <c r="T9" s="189"/>
    </row>
    <row r="10" spans="2:20" ht="12" customHeight="1">
      <c r="B10" s="189" t="s">
        <v>331</v>
      </c>
      <c r="C10" s="189">
        <v>6</v>
      </c>
      <c r="D10" s="189">
        <v>1</v>
      </c>
      <c r="E10" s="189">
        <v>7</v>
      </c>
      <c r="F10" s="189"/>
      <c r="G10" s="189">
        <v>0</v>
      </c>
      <c r="H10" s="189">
        <v>0</v>
      </c>
      <c r="I10" s="189">
        <v>0</v>
      </c>
      <c r="J10" s="189"/>
      <c r="K10" s="149">
        <f>SUM(E10,I10)</f>
        <v>7</v>
      </c>
      <c r="N10" s="189"/>
      <c r="O10" s="189"/>
      <c r="P10" s="189"/>
      <c r="Q10" s="189"/>
      <c r="R10" s="189"/>
      <c r="S10" s="189"/>
      <c r="T10" s="189"/>
    </row>
    <row r="11" spans="1:20" ht="12" customHeight="1">
      <c r="A11" s="166"/>
      <c r="B11" s="189" t="s">
        <v>332</v>
      </c>
      <c r="C11" s="189">
        <v>10</v>
      </c>
      <c r="D11" s="189">
        <v>9</v>
      </c>
      <c r="E11" s="189">
        <v>19</v>
      </c>
      <c r="F11" s="189"/>
      <c r="G11" s="189">
        <v>1</v>
      </c>
      <c r="H11" s="189">
        <v>0</v>
      </c>
      <c r="I11" s="189">
        <v>1</v>
      </c>
      <c r="J11" s="189"/>
      <c r="K11" s="149">
        <f>SUM(E11,I11)</f>
        <v>20</v>
      </c>
      <c r="L11" s="166"/>
      <c r="N11" s="189"/>
      <c r="O11" s="189"/>
      <c r="P11" s="189"/>
      <c r="Q11" s="189"/>
      <c r="R11" s="189"/>
      <c r="S11" s="189"/>
      <c r="T11" s="189"/>
    </row>
    <row r="12" spans="2:12" ht="12" customHeight="1">
      <c r="B12" s="189" t="s">
        <v>333</v>
      </c>
      <c r="C12" s="189">
        <v>0</v>
      </c>
      <c r="D12" s="189">
        <v>0</v>
      </c>
      <c r="E12" s="189">
        <v>0</v>
      </c>
      <c r="F12" s="189"/>
      <c r="G12" s="189">
        <v>7</v>
      </c>
      <c r="H12" s="189">
        <v>1</v>
      </c>
      <c r="I12" s="189">
        <v>8</v>
      </c>
      <c r="J12" s="189"/>
      <c r="K12" s="149">
        <f>SUM(E12,I12)</f>
        <v>8</v>
      </c>
      <c r="L12" s="166"/>
    </row>
    <row r="13" spans="2:12" ht="12" customHeight="1">
      <c r="B13" s="166"/>
      <c r="L13" s="166"/>
    </row>
    <row r="14" spans="1:12" ht="12" customHeight="1">
      <c r="A14" s="149" t="s">
        <v>6</v>
      </c>
      <c r="B14" s="166"/>
      <c r="C14" s="149">
        <f>SUM(C15)</f>
        <v>0</v>
      </c>
      <c r="D14" s="149">
        <f>SUM(D15)</f>
        <v>5</v>
      </c>
      <c r="E14" s="149">
        <f>SUM(E15)</f>
        <v>5</v>
      </c>
      <c r="G14" s="149">
        <f>SUM(G15)</f>
        <v>0</v>
      </c>
      <c r="H14" s="149">
        <f>SUM(H15)</f>
        <v>0</v>
      </c>
      <c r="I14" s="149">
        <f>SUM(I15)</f>
        <v>0</v>
      </c>
      <c r="K14" s="149">
        <f>SUM(K15)</f>
        <v>5</v>
      </c>
      <c r="L14" s="166"/>
    </row>
    <row r="15" spans="2:12" ht="12" customHeight="1">
      <c r="B15" s="29" t="s">
        <v>334</v>
      </c>
      <c r="C15" s="189">
        <v>0</v>
      </c>
      <c r="D15" s="189">
        <v>5</v>
      </c>
      <c r="E15" s="189">
        <v>5</v>
      </c>
      <c r="F15" s="189"/>
      <c r="G15" s="189">
        <v>0</v>
      </c>
      <c r="H15" s="189">
        <v>0</v>
      </c>
      <c r="I15" s="189">
        <v>0</v>
      </c>
      <c r="J15" s="190"/>
      <c r="K15" s="30">
        <f>SUM(E15,I15)</f>
        <v>5</v>
      </c>
      <c r="L15" s="166"/>
    </row>
    <row r="16" spans="2:12" ht="12" customHeight="1">
      <c r="B16" s="29"/>
      <c r="C16" s="89"/>
      <c r="D16" s="89"/>
      <c r="E16" s="89"/>
      <c r="F16" s="89"/>
      <c r="G16" s="89"/>
      <c r="H16" s="89"/>
      <c r="I16" s="89"/>
      <c r="J16" s="190"/>
      <c r="K16" s="30"/>
      <c r="L16" s="166"/>
    </row>
    <row r="17" spans="1:12" ht="12" customHeight="1">
      <c r="A17" s="149" t="s">
        <v>23</v>
      </c>
      <c r="C17" s="149">
        <f>SUM(C18:C23)</f>
        <v>71</v>
      </c>
      <c r="D17" s="149">
        <f>SUM(D18:D23)</f>
        <v>95</v>
      </c>
      <c r="E17" s="149">
        <f>SUM(E18:E23)</f>
        <v>166</v>
      </c>
      <c r="G17" s="149">
        <f>SUM(G18:G23)</f>
        <v>120</v>
      </c>
      <c r="H17" s="149">
        <f>SUM(H18:H23)</f>
        <v>127</v>
      </c>
      <c r="I17" s="149">
        <f>SUM(I18:I23)</f>
        <v>247</v>
      </c>
      <c r="K17" s="149">
        <f aca="true" t="shared" si="0" ref="K17:K23">SUM(E17,I17)</f>
        <v>413</v>
      </c>
      <c r="L17" s="166"/>
    </row>
    <row r="18" spans="2:20" ht="12" customHeight="1">
      <c r="B18" s="28" t="s">
        <v>335</v>
      </c>
      <c r="C18" s="189">
        <v>7</v>
      </c>
      <c r="D18" s="189">
        <v>10</v>
      </c>
      <c r="E18" s="189">
        <v>17</v>
      </c>
      <c r="F18" s="189"/>
      <c r="G18" s="189">
        <v>1</v>
      </c>
      <c r="H18" s="189">
        <v>10</v>
      </c>
      <c r="I18" s="189">
        <v>11</v>
      </c>
      <c r="J18" s="190"/>
      <c r="K18" s="190">
        <f t="shared" si="0"/>
        <v>28</v>
      </c>
      <c r="L18" s="166"/>
      <c r="M18" s="189"/>
      <c r="N18" s="189"/>
      <c r="O18" s="189"/>
      <c r="P18" s="189"/>
      <c r="Q18" s="189"/>
      <c r="R18" s="189"/>
      <c r="S18" s="189"/>
      <c r="T18" s="189"/>
    </row>
    <row r="19" spans="1:20" ht="12" customHeight="1">
      <c r="A19" s="166"/>
      <c r="B19" s="89" t="s">
        <v>336</v>
      </c>
      <c r="C19" s="189">
        <v>0</v>
      </c>
      <c r="D19" s="189">
        <v>0</v>
      </c>
      <c r="E19" s="189">
        <v>0</v>
      </c>
      <c r="F19" s="189"/>
      <c r="G19" s="189">
        <v>0</v>
      </c>
      <c r="H19" s="189">
        <v>1</v>
      </c>
      <c r="I19" s="189">
        <v>1</v>
      </c>
      <c r="J19" s="190"/>
      <c r="K19" s="149">
        <f t="shared" si="0"/>
        <v>1</v>
      </c>
      <c r="L19" s="166"/>
      <c r="M19" s="189"/>
      <c r="N19" s="189"/>
      <c r="O19" s="189"/>
      <c r="P19" s="189"/>
      <c r="Q19" s="189"/>
      <c r="R19" s="189"/>
      <c r="S19" s="189"/>
      <c r="T19" s="189"/>
    </row>
    <row r="20" spans="1:20" ht="12" customHeight="1">
      <c r="A20" s="166"/>
      <c r="B20" s="28" t="s">
        <v>337</v>
      </c>
      <c r="C20" s="189">
        <v>8</v>
      </c>
      <c r="D20" s="189">
        <v>19</v>
      </c>
      <c r="E20" s="189">
        <v>27</v>
      </c>
      <c r="F20" s="189"/>
      <c r="G20" s="189">
        <v>2</v>
      </c>
      <c r="H20" s="189">
        <v>4</v>
      </c>
      <c r="I20" s="189">
        <v>6</v>
      </c>
      <c r="J20" s="190"/>
      <c r="K20" s="190">
        <f t="shared" si="0"/>
        <v>33</v>
      </c>
      <c r="L20" s="166"/>
      <c r="M20" s="189"/>
      <c r="N20" s="189"/>
      <c r="O20" s="189"/>
      <c r="P20" s="189"/>
      <c r="Q20" s="189"/>
      <c r="R20" s="189"/>
      <c r="S20" s="189"/>
      <c r="T20" s="189"/>
    </row>
    <row r="21" spans="1:20" ht="12" customHeight="1">
      <c r="A21" s="166"/>
      <c r="B21" s="89" t="s">
        <v>338</v>
      </c>
      <c r="C21" s="189">
        <v>0</v>
      </c>
      <c r="D21" s="189">
        <v>0</v>
      </c>
      <c r="E21" s="189">
        <v>0</v>
      </c>
      <c r="F21" s="189"/>
      <c r="G21" s="189">
        <v>2</v>
      </c>
      <c r="H21" s="189">
        <v>1</v>
      </c>
      <c r="I21" s="189">
        <v>3</v>
      </c>
      <c r="J21" s="190"/>
      <c r="K21" s="149">
        <f t="shared" si="0"/>
        <v>3</v>
      </c>
      <c r="L21" s="166"/>
      <c r="M21" s="189"/>
      <c r="N21" s="189"/>
      <c r="O21" s="189"/>
      <c r="P21" s="189"/>
      <c r="Q21" s="189"/>
      <c r="R21" s="189"/>
      <c r="S21" s="189"/>
      <c r="T21" s="189"/>
    </row>
    <row r="22" spans="1:20" ht="12" customHeight="1">
      <c r="A22" s="166"/>
      <c r="B22" s="89" t="s">
        <v>339</v>
      </c>
      <c r="C22" s="189">
        <v>45</v>
      </c>
      <c r="D22" s="189">
        <v>48</v>
      </c>
      <c r="E22" s="189">
        <v>93</v>
      </c>
      <c r="F22" s="189"/>
      <c r="G22" s="189">
        <v>109</v>
      </c>
      <c r="H22" s="189">
        <v>101</v>
      </c>
      <c r="I22" s="189">
        <v>210</v>
      </c>
      <c r="J22" s="190"/>
      <c r="K22" s="149">
        <f t="shared" si="0"/>
        <v>303</v>
      </c>
      <c r="L22" s="166"/>
      <c r="M22" s="189"/>
      <c r="N22" s="189"/>
      <c r="O22" s="189"/>
      <c r="P22" s="189"/>
      <c r="Q22" s="189"/>
      <c r="R22" s="189"/>
      <c r="S22" s="189"/>
      <c r="T22" s="189"/>
    </row>
    <row r="23" spans="1:20" ht="12" customHeight="1">
      <c r="A23" s="166"/>
      <c r="B23" s="28" t="s">
        <v>340</v>
      </c>
      <c r="C23" s="189">
        <v>11</v>
      </c>
      <c r="D23" s="189">
        <v>18</v>
      </c>
      <c r="E23" s="189">
        <v>29</v>
      </c>
      <c r="F23" s="189"/>
      <c r="G23" s="189">
        <v>6</v>
      </c>
      <c r="H23" s="189">
        <v>10</v>
      </c>
      <c r="I23" s="189">
        <v>16</v>
      </c>
      <c r="J23" s="190"/>
      <c r="K23" s="190">
        <f t="shared" si="0"/>
        <v>45</v>
      </c>
      <c r="L23" s="30"/>
      <c r="M23" s="189"/>
      <c r="N23" s="189"/>
      <c r="O23" s="189"/>
      <c r="P23" s="189"/>
      <c r="Q23" s="189"/>
      <c r="R23" s="189"/>
      <c r="S23" s="189"/>
      <c r="T23" s="189"/>
    </row>
    <row r="24" spans="1:12" ht="12" customHeight="1">
      <c r="A24" s="166"/>
      <c r="B24" s="166"/>
      <c r="C24" s="191"/>
      <c r="D24" s="191"/>
      <c r="E24" s="191"/>
      <c r="F24" s="191"/>
      <c r="G24" s="191"/>
      <c r="H24" s="191"/>
      <c r="L24" s="166"/>
    </row>
    <row r="25" spans="1:12" ht="12" customHeight="1">
      <c r="A25" s="149" t="s">
        <v>27</v>
      </c>
      <c r="C25" s="149">
        <f>SUM(C26:C36)</f>
        <v>215</v>
      </c>
      <c r="D25" s="149">
        <f>SUM(D26:D36)</f>
        <v>178</v>
      </c>
      <c r="E25" s="149">
        <f>SUM(E26:E36)</f>
        <v>393</v>
      </c>
      <c r="G25" s="149">
        <f>SUM(G26:G36)</f>
        <v>78</v>
      </c>
      <c r="H25" s="149">
        <f>SUM(H26:H36)</f>
        <v>69</v>
      </c>
      <c r="I25" s="149">
        <f>SUM(I26:I36)</f>
        <v>147</v>
      </c>
      <c r="K25" s="149">
        <f aca="true" t="shared" si="1" ref="K25:K36">SUM(E25,I25)</f>
        <v>540</v>
      </c>
      <c r="L25" s="166"/>
    </row>
    <row r="26" spans="2:20" ht="12" customHeight="1">
      <c r="B26" s="89" t="s">
        <v>341</v>
      </c>
      <c r="C26" s="189">
        <v>11</v>
      </c>
      <c r="D26" s="189">
        <v>13</v>
      </c>
      <c r="E26" s="189">
        <v>24</v>
      </c>
      <c r="F26" s="189"/>
      <c r="G26" s="189">
        <v>9</v>
      </c>
      <c r="H26" s="189">
        <v>8</v>
      </c>
      <c r="I26" s="189">
        <v>17</v>
      </c>
      <c r="J26" s="190"/>
      <c r="K26" s="149">
        <f t="shared" si="1"/>
        <v>41</v>
      </c>
      <c r="L26" s="166"/>
      <c r="M26" s="189"/>
      <c r="N26" s="189"/>
      <c r="O26" s="189"/>
      <c r="P26" s="189"/>
      <c r="Q26" s="189"/>
      <c r="R26" s="189"/>
      <c r="S26" s="189"/>
      <c r="T26" s="189"/>
    </row>
    <row r="27" spans="1:20" ht="12" customHeight="1">
      <c r="A27" s="166"/>
      <c r="B27" s="89" t="s">
        <v>342</v>
      </c>
      <c r="C27" s="189">
        <v>38</v>
      </c>
      <c r="D27" s="189">
        <v>36</v>
      </c>
      <c r="E27" s="189">
        <v>74</v>
      </c>
      <c r="F27" s="189"/>
      <c r="G27" s="189">
        <v>11</v>
      </c>
      <c r="H27" s="189">
        <v>11</v>
      </c>
      <c r="I27" s="189">
        <v>22</v>
      </c>
      <c r="J27" s="190"/>
      <c r="K27" s="149">
        <f t="shared" si="1"/>
        <v>96</v>
      </c>
      <c r="L27" s="166"/>
      <c r="M27" s="189"/>
      <c r="N27" s="189"/>
      <c r="O27" s="189"/>
      <c r="P27" s="189"/>
      <c r="Q27" s="189"/>
      <c r="R27" s="189"/>
      <c r="S27" s="189"/>
      <c r="T27" s="189"/>
    </row>
    <row r="28" spans="1:20" ht="12" customHeight="1">
      <c r="A28" s="166"/>
      <c r="B28" s="89" t="s">
        <v>343</v>
      </c>
      <c r="C28" s="189">
        <v>53</v>
      </c>
      <c r="D28" s="189">
        <v>26</v>
      </c>
      <c r="E28" s="189">
        <v>79</v>
      </c>
      <c r="F28" s="189"/>
      <c r="G28" s="189">
        <v>18</v>
      </c>
      <c r="H28" s="189">
        <v>9</v>
      </c>
      <c r="I28" s="189">
        <v>27</v>
      </c>
      <c r="J28" s="190"/>
      <c r="K28" s="149">
        <f t="shared" si="1"/>
        <v>106</v>
      </c>
      <c r="L28" s="166"/>
      <c r="M28" s="189"/>
      <c r="N28" s="189"/>
      <c r="O28" s="189"/>
      <c r="P28" s="189"/>
      <c r="Q28" s="189"/>
      <c r="R28" s="189"/>
      <c r="S28" s="189"/>
      <c r="T28" s="189"/>
    </row>
    <row r="29" spans="1:20" ht="12" customHeight="1">
      <c r="A29" s="166"/>
      <c r="B29" s="89" t="s">
        <v>344</v>
      </c>
      <c r="C29" s="189">
        <v>21</v>
      </c>
      <c r="D29" s="189">
        <v>28</v>
      </c>
      <c r="E29" s="189">
        <v>49</v>
      </c>
      <c r="F29" s="189"/>
      <c r="G29" s="189">
        <v>4</v>
      </c>
      <c r="H29" s="189">
        <v>9</v>
      </c>
      <c r="I29" s="189">
        <v>13</v>
      </c>
      <c r="J29" s="190"/>
      <c r="K29" s="149">
        <f t="shared" si="1"/>
        <v>62</v>
      </c>
      <c r="L29" s="166"/>
      <c r="M29" s="189"/>
      <c r="N29" s="189"/>
      <c r="O29" s="189"/>
      <c r="P29" s="189"/>
      <c r="Q29" s="189"/>
      <c r="R29" s="189"/>
      <c r="S29" s="189"/>
      <c r="T29" s="189"/>
    </row>
    <row r="30" spans="1:20" ht="12" customHeight="1">
      <c r="A30" s="166"/>
      <c r="B30" s="89" t="s">
        <v>345</v>
      </c>
      <c r="C30" s="189">
        <v>4</v>
      </c>
      <c r="D30" s="189">
        <v>6</v>
      </c>
      <c r="E30" s="189">
        <v>10</v>
      </c>
      <c r="F30" s="189"/>
      <c r="G30" s="189">
        <v>2</v>
      </c>
      <c r="H30" s="189">
        <v>1</v>
      </c>
      <c r="I30" s="189">
        <v>3</v>
      </c>
      <c r="J30" s="190"/>
      <c r="K30" s="149">
        <f t="shared" si="1"/>
        <v>13</v>
      </c>
      <c r="L30" s="166"/>
      <c r="M30" s="189"/>
      <c r="N30" s="189"/>
      <c r="O30" s="189"/>
      <c r="P30" s="189"/>
      <c r="Q30" s="189"/>
      <c r="R30" s="189"/>
      <c r="S30" s="189"/>
      <c r="T30" s="189"/>
    </row>
    <row r="31" spans="1:20" ht="12" customHeight="1">
      <c r="A31" s="166"/>
      <c r="B31" s="89" t="s">
        <v>346</v>
      </c>
      <c r="C31" s="189">
        <v>26</v>
      </c>
      <c r="D31" s="189">
        <v>27</v>
      </c>
      <c r="E31" s="189">
        <v>53</v>
      </c>
      <c r="F31" s="189"/>
      <c r="G31" s="189">
        <v>12</v>
      </c>
      <c r="H31" s="189">
        <v>7</v>
      </c>
      <c r="I31" s="189">
        <v>19</v>
      </c>
      <c r="J31" s="190"/>
      <c r="K31" s="149">
        <f t="shared" si="1"/>
        <v>72</v>
      </c>
      <c r="L31" s="166"/>
      <c r="M31" s="189"/>
      <c r="N31" s="189"/>
      <c r="O31" s="189"/>
      <c r="P31" s="189"/>
      <c r="Q31" s="189"/>
      <c r="R31" s="189"/>
      <c r="S31" s="189"/>
      <c r="T31" s="189"/>
    </row>
    <row r="32" spans="1:20" ht="12" customHeight="1">
      <c r="A32" s="166"/>
      <c r="B32" s="89" t="s">
        <v>347</v>
      </c>
      <c r="C32" s="189">
        <v>7</v>
      </c>
      <c r="D32" s="189">
        <v>7</v>
      </c>
      <c r="E32" s="189">
        <v>14</v>
      </c>
      <c r="F32" s="189"/>
      <c r="G32" s="189">
        <v>6</v>
      </c>
      <c r="H32" s="189">
        <v>6</v>
      </c>
      <c r="I32" s="189">
        <v>12</v>
      </c>
      <c r="J32" s="190"/>
      <c r="K32" s="149">
        <f t="shared" si="1"/>
        <v>26</v>
      </c>
      <c r="L32" s="166"/>
      <c r="M32" s="189"/>
      <c r="N32" s="189"/>
      <c r="O32" s="189"/>
      <c r="P32" s="189"/>
      <c r="Q32" s="189"/>
      <c r="R32" s="189"/>
      <c r="S32" s="189"/>
      <c r="T32" s="189"/>
    </row>
    <row r="33" spans="1:20" ht="12" customHeight="1">
      <c r="A33" s="166"/>
      <c r="B33" s="89" t="s">
        <v>348</v>
      </c>
      <c r="C33" s="189">
        <v>29</v>
      </c>
      <c r="D33" s="189">
        <v>18</v>
      </c>
      <c r="E33" s="189">
        <v>47</v>
      </c>
      <c r="F33" s="189"/>
      <c r="G33" s="189">
        <v>9</v>
      </c>
      <c r="H33" s="189">
        <v>9</v>
      </c>
      <c r="I33" s="189">
        <v>18</v>
      </c>
      <c r="J33" s="190"/>
      <c r="K33" s="149">
        <f t="shared" si="1"/>
        <v>65</v>
      </c>
      <c r="L33" s="166"/>
      <c r="M33" s="189"/>
      <c r="N33" s="189"/>
      <c r="O33" s="189"/>
      <c r="P33" s="189"/>
      <c r="Q33" s="189"/>
      <c r="R33" s="189"/>
      <c r="S33" s="189"/>
      <c r="T33" s="189"/>
    </row>
    <row r="34" spans="1:20" ht="12" customHeight="1">
      <c r="A34" s="166"/>
      <c r="B34" s="89" t="s">
        <v>349</v>
      </c>
      <c r="C34" s="189">
        <v>0</v>
      </c>
      <c r="D34" s="189">
        <v>0</v>
      </c>
      <c r="E34" s="189">
        <v>0</v>
      </c>
      <c r="F34" s="189"/>
      <c r="G34" s="189">
        <v>1</v>
      </c>
      <c r="H34" s="189">
        <v>1</v>
      </c>
      <c r="I34" s="189">
        <v>2</v>
      </c>
      <c r="J34" s="190"/>
      <c r="K34" s="149">
        <f t="shared" si="1"/>
        <v>2</v>
      </c>
      <c r="L34" s="166"/>
      <c r="M34" s="189"/>
      <c r="N34" s="189"/>
      <c r="O34" s="189"/>
      <c r="P34" s="189"/>
      <c r="Q34" s="189"/>
      <c r="R34" s="189"/>
      <c r="S34" s="189"/>
      <c r="T34" s="189"/>
    </row>
    <row r="35" spans="1:20" ht="12" customHeight="1">
      <c r="A35" s="166"/>
      <c r="B35" s="89" t="s">
        <v>350</v>
      </c>
      <c r="C35" s="189">
        <v>7</v>
      </c>
      <c r="D35" s="189">
        <v>5</v>
      </c>
      <c r="E35" s="189">
        <v>12</v>
      </c>
      <c r="F35" s="189"/>
      <c r="G35" s="189">
        <v>3</v>
      </c>
      <c r="H35" s="189">
        <v>0</v>
      </c>
      <c r="I35" s="189">
        <v>3</v>
      </c>
      <c r="J35" s="190"/>
      <c r="K35" s="149">
        <f t="shared" si="1"/>
        <v>15</v>
      </c>
      <c r="L35" s="166"/>
      <c r="M35" s="189"/>
      <c r="N35" s="189"/>
      <c r="O35" s="189"/>
      <c r="P35" s="189"/>
      <c r="Q35" s="189"/>
      <c r="R35" s="189"/>
      <c r="S35" s="189"/>
      <c r="T35" s="189"/>
    </row>
    <row r="36" spans="1:20" ht="12" customHeight="1">
      <c r="A36" s="166"/>
      <c r="B36" s="89" t="s">
        <v>351</v>
      </c>
      <c r="C36" s="189">
        <v>19</v>
      </c>
      <c r="D36" s="189">
        <v>12</v>
      </c>
      <c r="E36" s="189">
        <v>31</v>
      </c>
      <c r="F36" s="189"/>
      <c r="G36" s="189">
        <v>3</v>
      </c>
      <c r="H36" s="189">
        <v>8</v>
      </c>
      <c r="I36" s="189">
        <v>11</v>
      </c>
      <c r="J36" s="190"/>
      <c r="K36" s="149">
        <f t="shared" si="1"/>
        <v>42</v>
      </c>
      <c r="L36" s="166"/>
      <c r="M36" s="189"/>
      <c r="N36" s="189"/>
      <c r="O36" s="189"/>
      <c r="P36" s="189"/>
      <c r="Q36" s="189"/>
      <c r="R36" s="189"/>
      <c r="S36" s="189"/>
      <c r="T36" s="189"/>
    </row>
    <row r="37" spans="1:12" ht="12" customHeight="1">
      <c r="A37" s="166"/>
      <c r="B37" s="166"/>
      <c r="L37" s="166"/>
    </row>
    <row r="38" spans="1:12" ht="12" customHeight="1">
      <c r="A38" s="166" t="s">
        <v>31</v>
      </c>
      <c r="B38" s="166"/>
      <c r="C38" s="149">
        <f>SUM(C39)</f>
        <v>7</v>
      </c>
      <c r="D38" s="149">
        <f>SUM(D39)</f>
        <v>55</v>
      </c>
      <c r="E38" s="149">
        <f>SUM(E39)</f>
        <v>62</v>
      </c>
      <c r="G38" s="149">
        <f>SUM(G39)</f>
        <v>0</v>
      </c>
      <c r="H38" s="149">
        <f>SUM(H39)</f>
        <v>0</v>
      </c>
      <c r="I38" s="149">
        <f>SUM(I39)</f>
        <v>0</v>
      </c>
      <c r="K38" s="149">
        <f>SUM(E38,I38)</f>
        <v>62</v>
      </c>
      <c r="L38" s="166"/>
    </row>
    <row r="39" spans="1:12" ht="12" customHeight="1">
      <c r="A39" s="166"/>
      <c r="B39" s="166" t="s">
        <v>33</v>
      </c>
      <c r="C39" s="89">
        <v>7</v>
      </c>
      <c r="D39" s="89">
        <v>55</v>
      </c>
      <c r="E39" s="89">
        <f>SUM(C39:D39)</f>
        <v>62</v>
      </c>
      <c r="F39" s="89"/>
      <c r="G39" s="89">
        <v>0</v>
      </c>
      <c r="H39" s="89">
        <v>0</v>
      </c>
      <c r="I39" s="89">
        <v>0</v>
      </c>
      <c r="J39" s="190"/>
      <c r="K39" s="149">
        <f>SUM(E39,I39)</f>
        <v>62</v>
      </c>
      <c r="L39" s="166"/>
    </row>
    <row r="40" spans="1:12" ht="12" customHeight="1">
      <c r="A40" s="166"/>
      <c r="B40" s="166"/>
      <c r="C40" s="191"/>
      <c r="D40" s="191"/>
      <c r="E40" s="191"/>
      <c r="F40" s="191"/>
      <c r="G40" s="191"/>
      <c r="H40" s="191"/>
      <c r="I40" s="191"/>
      <c r="L40" s="166"/>
    </row>
    <row r="41" spans="1:12" ht="12" customHeight="1">
      <c r="A41" s="149" t="s">
        <v>44</v>
      </c>
      <c r="C41" s="149">
        <f>SUM(C42)</f>
        <v>0</v>
      </c>
      <c r="D41" s="149">
        <f>SUM(D42)</f>
        <v>0</v>
      </c>
      <c r="E41" s="149">
        <f>SUM(E42)</f>
        <v>0</v>
      </c>
      <c r="G41" s="149">
        <f>SUM(G42)</f>
        <v>1</v>
      </c>
      <c r="H41" s="149">
        <f>SUM(H42)</f>
        <v>0</v>
      </c>
      <c r="I41" s="149">
        <f>SUM(I42)</f>
        <v>1</v>
      </c>
      <c r="K41" s="149">
        <f>SUM(E41,I41)</f>
        <v>1</v>
      </c>
      <c r="L41" s="166"/>
    </row>
    <row r="42" spans="1:12" ht="12" customHeight="1">
      <c r="A42" s="166"/>
      <c r="B42" s="192" t="s">
        <v>352</v>
      </c>
      <c r="C42" s="89">
        <v>0</v>
      </c>
      <c r="D42" s="89">
        <v>0</v>
      </c>
      <c r="E42" s="89">
        <v>0</v>
      </c>
      <c r="F42" s="89"/>
      <c r="G42" s="89">
        <v>1</v>
      </c>
      <c r="H42" s="89">
        <v>0</v>
      </c>
      <c r="I42" s="89">
        <v>1</v>
      </c>
      <c r="J42" s="190"/>
      <c r="K42" s="149">
        <f>SUM(E42,I42)</f>
        <v>1</v>
      </c>
      <c r="L42" s="166"/>
    </row>
    <row r="43" spans="1:12" ht="12" customHeight="1">
      <c r="A43" s="166"/>
      <c r="L43" s="166"/>
    </row>
    <row r="44" spans="1:12" ht="12" customHeight="1">
      <c r="A44" s="149" t="s">
        <v>56</v>
      </c>
      <c r="C44" s="149">
        <f>SUM(C45)</f>
        <v>987</v>
      </c>
      <c r="D44" s="149">
        <f>SUM(D45)</f>
        <v>834</v>
      </c>
      <c r="E44" s="149">
        <f>SUM(E45)</f>
        <v>1821</v>
      </c>
      <c r="G44" s="149">
        <f>SUM(G45)</f>
        <v>2913</v>
      </c>
      <c r="H44" s="149">
        <f>SUM(H45)</f>
        <v>2007</v>
      </c>
      <c r="I44" s="149">
        <f>SUM(I45)</f>
        <v>4920</v>
      </c>
      <c r="K44" s="149">
        <f>SUM(E44,I44)</f>
        <v>6741</v>
      </c>
      <c r="L44" s="166"/>
    </row>
    <row r="45" spans="1:12" ht="12" customHeight="1">
      <c r="A45" s="166"/>
      <c r="B45" s="166" t="s">
        <v>353</v>
      </c>
      <c r="C45" s="193">
        <v>987</v>
      </c>
      <c r="D45" s="193">
        <v>834</v>
      </c>
      <c r="E45" s="193">
        <v>1821</v>
      </c>
      <c r="F45" s="193"/>
      <c r="G45" s="193">
        <v>2913</v>
      </c>
      <c r="H45" s="193">
        <v>2007</v>
      </c>
      <c r="I45" s="193">
        <v>4920</v>
      </c>
      <c r="J45" s="190"/>
      <c r="K45" s="149">
        <f>SUM(E45,I45)</f>
        <v>6741</v>
      </c>
      <c r="L45" s="166"/>
    </row>
    <row r="46" spans="1:12" ht="12" customHeight="1">
      <c r="A46" s="166"/>
      <c r="B46" s="166"/>
      <c r="L46" s="166"/>
    </row>
    <row r="47" spans="1:12" ht="12" customHeight="1">
      <c r="A47" s="166" t="s">
        <v>354</v>
      </c>
      <c r="B47" s="166"/>
      <c r="C47" s="149">
        <f>SUM(C48:C50)</f>
        <v>18</v>
      </c>
      <c r="D47" s="149">
        <f>SUM(D48:D50)</f>
        <v>12</v>
      </c>
      <c r="E47" s="149">
        <f>SUM(E48:E50)</f>
        <v>30</v>
      </c>
      <c r="G47" s="149">
        <f>SUM(G48:G50)</f>
        <v>0</v>
      </c>
      <c r="H47" s="149">
        <f>SUM(H48:H50)</f>
        <v>1</v>
      </c>
      <c r="I47" s="149">
        <f>SUM(I48:I50)</f>
        <v>1</v>
      </c>
      <c r="K47" s="149">
        <f>SUM(K48:K50)</f>
        <v>31</v>
      </c>
      <c r="L47" s="166"/>
    </row>
    <row r="48" spans="1:20" ht="12" customHeight="1">
      <c r="A48" s="166"/>
      <c r="B48" s="189" t="s">
        <v>355</v>
      </c>
      <c r="C48" s="189">
        <v>3</v>
      </c>
      <c r="D48" s="189">
        <v>4</v>
      </c>
      <c r="E48" s="189">
        <v>7</v>
      </c>
      <c r="F48" s="189"/>
      <c r="G48" s="189">
        <v>0</v>
      </c>
      <c r="H48" s="189">
        <v>1</v>
      </c>
      <c r="I48" s="189">
        <v>1</v>
      </c>
      <c r="K48" s="149">
        <f>SUM(E48,I48)</f>
        <v>8</v>
      </c>
      <c r="L48" s="166"/>
      <c r="M48" s="189"/>
      <c r="N48" s="189"/>
      <c r="O48" s="189"/>
      <c r="P48" s="189"/>
      <c r="Q48" s="189"/>
      <c r="R48" s="189"/>
      <c r="S48" s="189"/>
      <c r="T48" s="189"/>
    </row>
    <row r="49" spans="1:20" ht="12" customHeight="1">
      <c r="A49" s="166"/>
      <c r="B49" s="189" t="s">
        <v>356</v>
      </c>
      <c r="C49" s="189">
        <v>10</v>
      </c>
      <c r="D49" s="189">
        <v>7</v>
      </c>
      <c r="E49" s="189">
        <v>17</v>
      </c>
      <c r="F49" s="189"/>
      <c r="G49" s="189">
        <v>0</v>
      </c>
      <c r="H49" s="189">
        <v>0</v>
      </c>
      <c r="I49" s="189">
        <v>0</v>
      </c>
      <c r="K49" s="149">
        <f>SUM(E49,I49)</f>
        <v>17</v>
      </c>
      <c r="L49" s="166"/>
      <c r="M49" s="189"/>
      <c r="N49" s="189"/>
      <c r="O49" s="189"/>
      <c r="P49" s="189"/>
      <c r="Q49" s="189"/>
      <c r="R49" s="189"/>
      <c r="S49" s="189"/>
      <c r="T49" s="189"/>
    </row>
    <row r="50" spans="1:12" ht="12" customHeight="1">
      <c r="A50" s="166"/>
      <c r="B50" s="189" t="s">
        <v>357</v>
      </c>
      <c r="C50" s="189">
        <v>5</v>
      </c>
      <c r="D50" s="189">
        <v>1</v>
      </c>
      <c r="E50" s="189">
        <v>6</v>
      </c>
      <c r="F50" s="189"/>
      <c r="G50" s="189">
        <v>0</v>
      </c>
      <c r="H50" s="189">
        <v>0</v>
      </c>
      <c r="I50" s="189">
        <v>0</v>
      </c>
      <c r="K50" s="149">
        <f>SUM(E50,I50)</f>
        <v>6</v>
      </c>
      <c r="L50" s="166"/>
    </row>
    <row r="51" spans="1:12" ht="12" customHeight="1">
      <c r="A51" s="194"/>
      <c r="B51" s="166"/>
      <c r="L51" s="166"/>
    </row>
    <row r="52" spans="1:12" ht="12" customHeight="1">
      <c r="A52" s="194"/>
      <c r="B52" s="166"/>
      <c r="L52" s="166"/>
    </row>
    <row r="53" spans="1:12" ht="12" customHeight="1">
      <c r="A53" s="194" t="s">
        <v>148</v>
      </c>
      <c r="B53" s="166"/>
      <c r="L53" s="166"/>
    </row>
    <row r="54" spans="1:12" ht="12" customHeight="1">
      <c r="A54" s="166"/>
      <c r="B54" s="166"/>
      <c r="L54" s="166"/>
    </row>
    <row r="55" spans="1:12" ht="12" customHeight="1">
      <c r="A55" s="149" t="s">
        <v>65</v>
      </c>
      <c r="C55" s="149">
        <f>SUM(C56:C57)</f>
        <v>46</v>
      </c>
      <c r="D55" s="149">
        <f>SUM(D56:D57)</f>
        <v>72</v>
      </c>
      <c r="E55" s="149">
        <f>SUM(E56:E57)</f>
        <v>118</v>
      </c>
      <c r="G55" s="149">
        <f>SUM(G56:G57)</f>
        <v>24</v>
      </c>
      <c r="H55" s="149">
        <f>SUM(H56:H57)</f>
        <v>45</v>
      </c>
      <c r="I55" s="149">
        <f>SUM(I56:I57)</f>
        <v>69</v>
      </c>
      <c r="K55" s="149">
        <f>SUM(E55,I55)</f>
        <v>187</v>
      </c>
      <c r="L55" s="166"/>
    </row>
    <row r="56" spans="1:20" ht="12" customHeight="1">
      <c r="A56" s="166"/>
      <c r="B56" s="189" t="s">
        <v>358</v>
      </c>
      <c r="C56" s="189">
        <v>0</v>
      </c>
      <c r="D56" s="189">
        <v>0</v>
      </c>
      <c r="E56" s="189">
        <v>0</v>
      </c>
      <c r="F56" s="189"/>
      <c r="G56" s="189">
        <v>1</v>
      </c>
      <c r="H56" s="189">
        <v>1</v>
      </c>
      <c r="I56" s="189">
        <v>2</v>
      </c>
      <c r="J56" s="190"/>
      <c r="K56" s="149">
        <f>SUM(E56,I56)</f>
        <v>2</v>
      </c>
      <c r="L56" s="166"/>
      <c r="M56" s="189"/>
      <c r="N56" s="189"/>
      <c r="O56" s="189"/>
      <c r="P56" s="189"/>
      <c r="Q56" s="189"/>
      <c r="R56" s="189"/>
      <c r="S56" s="189"/>
      <c r="T56" s="189"/>
    </row>
    <row r="57" spans="1:20" ht="12" customHeight="1">
      <c r="A57" s="166"/>
      <c r="B57" s="189" t="s">
        <v>359</v>
      </c>
      <c r="C57" s="189">
        <v>46</v>
      </c>
      <c r="D57" s="189">
        <v>72</v>
      </c>
      <c r="E57" s="189">
        <v>118</v>
      </c>
      <c r="F57" s="189"/>
      <c r="G57" s="189">
        <v>23</v>
      </c>
      <c r="H57" s="189">
        <v>44</v>
      </c>
      <c r="I57" s="189">
        <v>67</v>
      </c>
      <c r="J57" s="190"/>
      <c r="K57" s="149">
        <f>SUM(E57,I57)</f>
        <v>185</v>
      </c>
      <c r="L57" s="166"/>
      <c r="M57" s="189"/>
      <c r="N57" s="189"/>
      <c r="O57" s="189"/>
      <c r="P57" s="189"/>
      <c r="Q57" s="189"/>
      <c r="R57" s="189"/>
      <c r="S57" s="189"/>
      <c r="T57" s="189"/>
    </row>
    <row r="58" spans="1:12" ht="12" customHeight="1">
      <c r="A58" s="166"/>
      <c r="B58" s="166"/>
      <c r="C58" s="89"/>
      <c r="D58" s="89"/>
      <c r="E58" s="89"/>
      <c r="F58" s="89"/>
      <c r="G58" s="89"/>
      <c r="H58" s="89"/>
      <c r="I58" s="89"/>
      <c r="J58" s="190"/>
      <c r="K58" s="190"/>
      <c r="L58" s="166"/>
    </row>
    <row r="59" spans="1:11" ht="12" customHeight="1">
      <c r="A59" s="149" t="s">
        <v>17</v>
      </c>
      <c r="C59" s="149">
        <f>+C60</f>
        <v>3</v>
      </c>
      <c r="D59" s="149">
        <f>+D60</f>
        <v>8</v>
      </c>
      <c r="E59" s="149">
        <f>+E60</f>
        <v>11</v>
      </c>
      <c r="G59" s="149">
        <f>+G60</f>
        <v>2</v>
      </c>
      <c r="H59" s="149">
        <f>+H60</f>
        <v>7</v>
      </c>
      <c r="I59" s="149">
        <f>+I60</f>
        <v>9</v>
      </c>
      <c r="K59" s="149">
        <f>SUM(E59,I59)</f>
        <v>20</v>
      </c>
    </row>
    <row r="60" spans="1:12" ht="12" customHeight="1">
      <c r="A60" s="166"/>
      <c r="B60" s="166" t="s">
        <v>360</v>
      </c>
      <c r="C60" s="189">
        <v>3</v>
      </c>
      <c r="D60" s="189">
        <v>8</v>
      </c>
      <c r="E60" s="189">
        <v>11</v>
      </c>
      <c r="F60" s="189"/>
      <c r="G60" s="189">
        <v>2</v>
      </c>
      <c r="H60" s="189">
        <v>7</v>
      </c>
      <c r="I60" s="189">
        <v>9</v>
      </c>
      <c r="J60" s="190"/>
      <c r="K60" s="149">
        <f>SUM(E60,I60)</f>
        <v>20</v>
      </c>
      <c r="L60" s="166"/>
    </row>
    <row r="61" spans="1:12" ht="12" customHeight="1">
      <c r="A61" s="166"/>
      <c r="B61" s="166"/>
      <c r="L61" s="166"/>
    </row>
    <row r="62" spans="1:12" ht="12" customHeight="1">
      <c r="A62" s="149" t="s">
        <v>67</v>
      </c>
      <c r="C62" s="149">
        <f>+C63</f>
        <v>9</v>
      </c>
      <c r="D62" s="149">
        <f>+D63</f>
        <v>41</v>
      </c>
      <c r="E62" s="149">
        <f>+E63</f>
        <v>50</v>
      </c>
      <c r="G62" s="149">
        <f>+G63</f>
        <v>2</v>
      </c>
      <c r="H62" s="149">
        <f>+H63</f>
        <v>11</v>
      </c>
      <c r="I62" s="149">
        <f>+I63</f>
        <v>13</v>
      </c>
      <c r="K62" s="149">
        <f>SUM(E62,I62)</f>
        <v>63</v>
      </c>
      <c r="L62" s="166"/>
    </row>
    <row r="63" spans="1:12" ht="12" customHeight="1">
      <c r="A63" s="166"/>
      <c r="B63" s="192" t="s">
        <v>361</v>
      </c>
      <c r="C63" s="189">
        <v>9</v>
      </c>
      <c r="D63" s="189">
        <v>41</v>
      </c>
      <c r="E63" s="189">
        <v>50</v>
      </c>
      <c r="F63" s="189"/>
      <c r="G63" s="189">
        <v>2</v>
      </c>
      <c r="H63" s="189">
        <v>11</v>
      </c>
      <c r="I63" s="189">
        <v>13</v>
      </c>
      <c r="J63" s="190"/>
      <c r="K63" s="149">
        <f>SUM(E63,I63)</f>
        <v>63</v>
      </c>
      <c r="L63" s="166"/>
    </row>
    <row r="64" spans="1:12" ht="12" customHeight="1">
      <c r="A64" s="166"/>
      <c r="B64" s="166"/>
      <c r="L64" s="166"/>
    </row>
    <row r="65" spans="1:12" ht="12" customHeight="1">
      <c r="A65" s="175" t="s">
        <v>77</v>
      </c>
      <c r="C65" s="149">
        <f>SUM(C66:C69)</f>
        <v>33</v>
      </c>
      <c r="D65" s="149">
        <f>SUM(D66:D69)</f>
        <v>16</v>
      </c>
      <c r="E65" s="149">
        <f>SUM(E66:E69)</f>
        <v>49</v>
      </c>
      <c r="G65" s="149">
        <f>SUM(G66:G69)</f>
        <v>3</v>
      </c>
      <c r="H65" s="149">
        <f>SUM(H66:H69)</f>
        <v>0</v>
      </c>
      <c r="I65" s="149">
        <f>SUM(I66:I69)</f>
        <v>3</v>
      </c>
      <c r="K65" s="149">
        <f>SUM(E65,I65)</f>
        <v>52</v>
      </c>
      <c r="L65" s="166"/>
    </row>
    <row r="66" spans="1:20" ht="12" customHeight="1">
      <c r="A66" s="166"/>
      <c r="B66" s="89" t="s">
        <v>362</v>
      </c>
      <c r="C66" s="189">
        <v>9</v>
      </c>
      <c r="D66" s="189">
        <v>7</v>
      </c>
      <c r="E66" s="189">
        <v>16</v>
      </c>
      <c r="F66" s="189"/>
      <c r="G66" s="189">
        <v>0</v>
      </c>
      <c r="H66" s="189">
        <v>0</v>
      </c>
      <c r="I66" s="189">
        <v>0</v>
      </c>
      <c r="K66" s="149">
        <f>SUM(E66,I66)</f>
        <v>16</v>
      </c>
      <c r="L66" s="166"/>
      <c r="M66" s="189"/>
      <c r="N66" s="189"/>
      <c r="O66" s="189"/>
      <c r="P66" s="189"/>
      <c r="Q66" s="189"/>
      <c r="R66" s="189"/>
      <c r="S66" s="189"/>
      <c r="T66" s="189"/>
    </row>
    <row r="67" spans="1:20" ht="12" customHeight="1">
      <c r="A67" s="166"/>
      <c r="B67" s="89" t="s">
        <v>363</v>
      </c>
      <c r="C67" s="189">
        <v>12</v>
      </c>
      <c r="D67" s="189">
        <v>4</v>
      </c>
      <c r="E67" s="189">
        <v>16</v>
      </c>
      <c r="F67" s="189"/>
      <c r="G67" s="189">
        <v>2</v>
      </c>
      <c r="H67" s="189">
        <v>0</v>
      </c>
      <c r="I67" s="189">
        <v>2</v>
      </c>
      <c r="K67" s="149">
        <f>SUM(E67,I67)</f>
        <v>18</v>
      </c>
      <c r="L67" s="166"/>
      <c r="M67" s="189"/>
      <c r="N67" s="189"/>
      <c r="O67" s="189"/>
      <c r="P67" s="189"/>
      <c r="Q67" s="189"/>
      <c r="R67" s="189"/>
      <c r="S67" s="189"/>
      <c r="T67" s="189"/>
    </row>
    <row r="68" spans="1:20" ht="12" customHeight="1">
      <c r="A68" s="166"/>
      <c r="B68" s="89" t="s">
        <v>364</v>
      </c>
      <c r="C68" s="189">
        <v>5</v>
      </c>
      <c r="D68" s="189">
        <v>3</v>
      </c>
      <c r="E68" s="189">
        <v>8</v>
      </c>
      <c r="F68" s="189"/>
      <c r="G68" s="189">
        <v>1</v>
      </c>
      <c r="H68" s="189">
        <v>0</v>
      </c>
      <c r="I68" s="189">
        <v>1</v>
      </c>
      <c r="K68" s="149">
        <f>SUM(E68,I68)</f>
        <v>9</v>
      </c>
      <c r="L68" s="166"/>
      <c r="M68" s="189"/>
      <c r="N68" s="189"/>
      <c r="O68" s="189"/>
      <c r="P68" s="189"/>
      <c r="Q68" s="189"/>
      <c r="R68" s="189"/>
      <c r="S68" s="189"/>
      <c r="T68" s="189"/>
    </row>
    <row r="69" spans="1:20" ht="12" customHeight="1">
      <c r="A69" s="166"/>
      <c r="B69" s="89" t="s">
        <v>365</v>
      </c>
      <c r="C69" s="189">
        <v>7</v>
      </c>
      <c r="D69" s="189">
        <v>2</v>
      </c>
      <c r="E69" s="189">
        <v>9</v>
      </c>
      <c r="F69" s="189"/>
      <c r="G69" s="189">
        <v>0</v>
      </c>
      <c r="H69" s="189">
        <v>0</v>
      </c>
      <c r="I69" s="189">
        <v>0</v>
      </c>
      <c r="K69" s="149">
        <f>SUM(E69,I69)</f>
        <v>9</v>
      </c>
      <c r="M69" s="189"/>
      <c r="N69" s="189"/>
      <c r="O69" s="189"/>
      <c r="P69" s="189"/>
      <c r="Q69" s="189"/>
      <c r="R69" s="189"/>
      <c r="S69" s="189"/>
      <c r="T69" s="189"/>
    </row>
    <row r="70" spans="1:12" ht="12" customHeight="1">
      <c r="A70" s="166"/>
      <c r="B70" s="166"/>
      <c r="L70" s="166"/>
    </row>
    <row r="71" spans="1:12" ht="12" customHeight="1">
      <c r="A71" s="175" t="s">
        <v>81</v>
      </c>
      <c r="C71" s="149">
        <f>+C72</f>
        <v>13</v>
      </c>
      <c r="D71" s="149">
        <f>+D72</f>
        <v>3</v>
      </c>
      <c r="E71" s="149">
        <f>+E72</f>
        <v>16</v>
      </c>
      <c r="G71" s="149">
        <f>+G72</f>
        <v>0</v>
      </c>
      <c r="H71" s="149">
        <f>+H72</f>
        <v>1</v>
      </c>
      <c r="I71" s="149">
        <f>+I72</f>
        <v>1</v>
      </c>
      <c r="K71" s="149">
        <f>+K72</f>
        <v>17</v>
      </c>
      <c r="L71" s="166"/>
    </row>
    <row r="72" spans="1:12" ht="12" customHeight="1">
      <c r="A72" s="166"/>
      <c r="B72" s="192" t="s">
        <v>366</v>
      </c>
      <c r="C72" s="189">
        <v>13</v>
      </c>
      <c r="D72" s="189">
        <v>3</v>
      </c>
      <c r="E72" s="189">
        <v>16</v>
      </c>
      <c r="F72" s="189"/>
      <c r="G72" s="189">
        <v>0</v>
      </c>
      <c r="H72" s="189">
        <v>1</v>
      </c>
      <c r="I72" s="189">
        <v>1</v>
      </c>
      <c r="J72" s="190"/>
      <c r="K72" s="149">
        <f>SUM(E72,I72)</f>
        <v>17</v>
      </c>
      <c r="L72" s="166"/>
    </row>
    <row r="73" spans="1:12" ht="12" customHeight="1">
      <c r="A73" s="184"/>
      <c r="B73" s="184"/>
      <c r="L73" s="184"/>
    </row>
    <row r="74" spans="1:12" ht="12" customHeight="1">
      <c r="A74" s="159" t="s">
        <v>169</v>
      </c>
      <c r="C74" s="149">
        <f>SUM(C75:C76)</f>
        <v>7</v>
      </c>
      <c r="D74" s="149">
        <f>SUM(D75:D76)</f>
        <v>19</v>
      </c>
      <c r="E74" s="149">
        <f>SUM(E75:E76)</f>
        <v>26</v>
      </c>
      <c r="G74" s="149">
        <f>SUM(G75:G76)</f>
        <v>10</v>
      </c>
      <c r="H74" s="149">
        <f>SUM(H75:H76)</f>
        <v>25</v>
      </c>
      <c r="I74" s="149">
        <f>SUM(I75:I76)</f>
        <v>35</v>
      </c>
      <c r="K74" s="149">
        <f>SUM(E74,I74)</f>
        <v>61</v>
      </c>
      <c r="L74" s="166"/>
    </row>
    <row r="75" spans="1:19" ht="12" customHeight="1">
      <c r="A75" s="166"/>
      <c r="B75" s="192" t="s">
        <v>367</v>
      </c>
      <c r="C75" s="189">
        <v>3</v>
      </c>
      <c r="D75" s="189">
        <v>8</v>
      </c>
      <c r="E75" s="189">
        <v>11</v>
      </c>
      <c r="F75" s="189"/>
      <c r="G75" s="189">
        <v>5</v>
      </c>
      <c r="H75" s="189">
        <v>12</v>
      </c>
      <c r="I75" s="189">
        <v>17</v>
      </c>
      <c r="J75" s="190"/>
      <c r="K75" s="149">
        <f>SUM(E75,I75)</f>
        <v>28</v>
      </c>
      <c r="L75" s="184"/>
      <c r="M75" s="89"/>
      <c r="N75" s="190"/>
      <c r="O75" s="190"/>
      <c r="P75" s="190"/>
      <c r="Q75" s="190"/>
      <c r="R75" s="190"/>
      <c r="S75" s="190"/>
    </row>
    <row r="76" spans="1:19" ht="12" customHeight="1">
      <c r="A76" s="166"/>
      <c r="B76" s="192" t="s">
        <v>368</v>
      </c>
      <c r="C76" s="189">
        <v>4</v>
      </c>
      <c r="D76" s="189">
        <v>11</v>
      </c>
      <c r="E76" s="189">
        <v>15</v>
      </c>
      <c r="F76" s="189"/>
      <c r="G76" s="189">
        <v>5</v>
      </c>
      <c r="H76" s="189">
        <v>13</v>
      </c>
      <c r="I76" s="189">
        <v>18</v>
      </c>
      <c r="J76" s="190"/>
      <c r="K76" s="149">
        <f>SUM(E76,I76)</f>
        <v>33</v>
      </c>
      <c r="L76" s="184"/>
      <c r="M76" s="89"/>
      <c r="N76" s="190"/>
      <c r="O76" s="190"/>
      <c r="P76" s="190"/>
      <c r="Q76" s="190"/>
      <c r="R76" s="190"/>
      <c r="S76" s="190"/>
    </row>
    <row r="77" spans="1:12" ht="12" customHeight="1">
      <c r="A77" s="166"/>
      <c r="B77" s="166"/>
      <c r="L77" s="166"/>
    </row>
    <row r="78" spans="1:12" ht="12" customHeight="1">
      <c r="A78" s="175" t="s">
        <v>83</v>
      </c>
      <c r="C78" s="149">
        <f>SUM(C79:C83)</f>
        <v>23</v>
      </c>
      <c r="D78" s="149">
        <f>SUM(D79:D83)</f>
        <v>38</v>
      </c>
      <c r="E78" s="149">
        <f>SUM(E79:E83)</f>
        <v>61</v>
      </c>
      <c r="G78" s="149">
        <f>SUM(G79:G83)</f>
        <v>11</v>
      </c>
      <c r="H78" s="149">
        <f>SUM(H79:H83)</f>
        <v>22</v>
      </c>
      <c r="I78" s="149">
        <f>SUM(I79:I83)</f>
        <v>33</v>
      </c>
      <c r="K78" s="149">
        <f aca="true" t="shared" si="2" ref="K78:K83">SUM(E78,I78)</f>
        <v>94</v>
      </c>
      <c r="L78" s="166"/>
    </row>
    <row r="79" spans="1:19" ht="12" customHeight="1">
      <c r="A79" s="166"/>
      <c r="B79" s="89" t="s">
        <v>369</v>
      </c>
      <c r="C79" s="189">
        <v>1</v>
      </c>
      <c r="D79" s="189">
        <v>0</v>
      </c>
      <c r="E79" s="189">
        <v>1</v>
      </c>
      <c r="F79" s="189"/>
      <c r="G79" s="189">
        <v>0</v>
      </c>
      <c r="H79" s="189">
        <v>1</v>
      </c>
      <c r="I79" s="189">
        <v>1</v>
      </c>
      <c r="J79" s="190"/>
      <c r="K79" s="149">
        <f t="shared" si="2"/>
        <v>2</v>
      </c>
      <c r="L79" s="166"/>
      <c r="M79" s="89"/>
      <c r="N79" s="190"/>
      <c r="O79" s="190"/>
      <c r="P79" s="190"/>
      <c r="Q79" s="190"/>
      <c r="R79" s="190"/>
      <c r="S79" s="190"/>
    </row>
    <row r="80" spans="1:19" ht="12" customHeight="1">
      <c r="A80" s="166"/>
      <c r="B80" s="89" t="s">
        <v>370</v>
      </c>
      <c r="C80" s="189">
        <v>2</v>
      </c>
      <c r="D80" s="189">
        <v>6</v>
      </c>
      <c r="E80" s="189">
        <v>8</v>
      </c>
      <c r="F80" s="189"/>
      <c r="G80" s="189">
        <v>3</v>
      </c>
      <c r="H80" s="189">
        <v>5</v>
      </c>
      <c r="I80" s="189">
        <v>8</v>
      </c>
      <c r="J80" s="190"/>
      <c r="K80" s="149">
        <f t="shared" si="2"/>
        <v>16</v>
      </c>
      <c r="L80" s="166"/>
      <c r="M80" s="89"/>
      <c r="N80" s="190"/>
      <c r="O80" s="190"/>
      <c r="P80" s="190"/>
      <c r="Q80" s="190"/>
      <c r="R80" s="190"/>
      <c r="S80" s="190"/>
    </row>
    <row r="81" spans="1:19" ht="12" customHeight="1">
      <c r="A81" s="166"/>
      <c r="B81" s="89" t="s">
        <v>371</v>
      </c>
      <c r="C81" s="189">
        <v>2</v>
      </c>
      <c r="D81" s="189">
        <v>12</v>
      </c>
      <c r="E81" s="189">
        <v>14</v>
      </c>
      <c r="F81" s="189"/>
      <c r="G81" s="189">
        <v>5</v>
      </c>
      <c r="H81" s="189">
        <v>16</v>
      </c>
      <c r="I81" s="189">
        <v>21</v>
      </c>
      <c r="J81" s="190"/>
      <c r="K81" s="149">
        <f t="shared" si="2"/>
        <v>35</v>
      </c>
      <c r="L81" s="166"/>
      <c r="M81" s="89"/>
      <c r="N81" s="190"/>
      <c r="O81" s="190"/>
      <c r="P81" s="190"/>
      <c r="Q81" s="190"/>
      <c r="R81" s="190"/>
      <c r="S81" s="190"/>
    </row>
    <row r="82" spans="1:19" ht="12" customHeight="1">
      <c r="A82" s="166"/>
      <c r="B82" s="89" t="s">
        <v>372</v>
      </c>
      <c r="C82" s="189">
        <v>4</v>
      </c>
      <c r="D82" s="189">
        <v>5</v>
      </c>
      <c r="E82" s="189">
        <v>9</v>
      </c>
      <c r="F82" s="189"/>
      <c r="G82" s="189">
        <v>1</v>
      </c>
      <c r="H82" s="189">
        <v>0</v>
      </c>
      <c r="I82" s="189">
        <v>1</v>
      </c>
      <c r="J82" s="190"/>
      <c r="K82" s="149">
        <f t="shared" si="2"/>
        <v>10</v>
      </c>
      <c r="L82" s="166"/>
      <c r="M82" s="89"/>
      <c r="N82" s="190"/>
      <c r="O82" s="190"/>
      <c r="P82" s="190"/>
      <c r="Q82" s="190"/>
      <c r="R82" s="190"/>
      <c r="S82" s="190"/>
    </row>
    <row r="83" spans="1:12" ht="12" customHeight="1">
      <c r="A83" s="166"/>
      <c r="B83" s="89" t="s">
        <v>373</v>
      </c>
      <c r="C83" s="189">
        <v>14</v>
      </c>
      <c r="D83" s="189">
        <v>15</v>
      </c>
      <c r="E83" s="189">
        <v>29</v>
      </c>
      <c r="F83" s="189"/>
      <c r="G83" s="189">
        <v>2</v>
      </c>
      <c r="H83" s="189">
        <v>0</v>
      </c>
      <c r="I83" s="189">
        <v>2</v>
      </c>
      <c r="J83" s="190"/>
      <c r="K83" s="149">
        <f t="shared" si="2"/>
        <v>31</v>
      </c>
      <c r="L83" s="166"/>
    </row>
    <row r="84" spans="1:12" ht="12" customHeight="1">
      <c r="A84" s="166"/>
      <c r="B84" s="89"/>
      <c r="C84" s="190"/>
      <c r="D84" s="190"/>
      <c r="E84" s="190"/>
      <c r="F84" s="190"/>
      <c r="G84" s="190"/>
      <c r="H84" s="190"/>
      <c r="I84" s="190"/>
      <c r="J84" s="190"/>
      <c r="L84" s="166"/>
    </row>
    <row r="85" spans="1:12" ht="12" customHeight="1">
      <c r="A85" s="166" t="s">
        <v>374</v>
      </c>
      <c r="B85" s="89"/>
      <c r="C85" s="190">
        <f>SUM(C86)</f>
        <v>23</v>
      </c>
      <c r="D85" s="190">
        <f>SUM(D86)</f>
        <v>11</v>
      </c>
      <c r="E85" s="190">
        <f>SUM(E86)</f>
        <v>34</v>
      </c>
      <c r="F85" s="190"/>
      <c r="G85" s="190">
        <f>SUM(G86)</f>
        <v>3</v>
      </c>
      <c r="H85" s="190">
        <f>SUM(H86)</f>
        <v>0</v>
      </c>
      <c r="I85" s="190">
        <f>SUM(I86)</f>
        <v>3</v>
      </c>
      <c r="J85" s="190"/>
      <c r="K85" s="149">
        <f>SUM(E85,I85)</f>
        <v>37</v>
      </c>
      <c r="L85" s="166"/>
    </row>
    <row r="86" spans="1:12" ht="12" customHeight="1">
      <c r="A86" s="166"/>
      <c r="B86" s="89" t="s">
        <v>375</v>
      </c>
      <c r="C86" s="189">
        <v>23</v>
      </c>
      <c r="D86" s="189">
        <v>11</v>
      </c>
      <c r="E86" s="189">
        <v>34</v>
      </c>
      <c r="F86" s="189"/>
      <c r="G86" s="189">
        <v>3</v>
      </c>
      <c r="H86" s="189">
        <v>0</v>
      </c>
      <c r="I86" s="189">
        <v>3</v>
      </c>
      <c r="J86" s="190"/>
      <c r="K86" s="149">
        <f>SUM(E86,I86)</f>
        <v>37</v>
      </c>
      <c r="L86" s="166"/>
    </row>
    <row r="87" ht="12.75" customHeight="1">
      <c r="B87" s="160"/>
    </row>
    <row r="88" spans="1:12" s="184" customFormat="1" ht="9" customHeight="1">
      <c r="A88" s="154"/>
      <c r="B88" s="149"/>
      <c r="C88" s="154"/>
      <c r="D88" s="154"/>
      <c r="E88" s="154"/>
      <c r="F88" s="154"/>
      <c r="G88" s="154"/>
      <c r="H88" s="154"/>
      <c r="I88" s="154"/>
      <c r="J88" s="154"/>
      <c r="K88" s="154"/>
      <c r="L88" s="154"/>
    </row>
    <row r="89" spans="1:12" ht="12.75" customHeight="1">
      <c r="A89" s="195" t="s">
        <v>96</v>
      </c>
      <c r="B89" s="183"/>
      <c r="C89" s="196">
        <f>SUM(C9,C14,C17,C25,C38,C41,C44,C47,C55,C59,C62,C65,C71,C74,C78,C85)</f>
        <v>1471</v>
      </c>
      <c r="D89" s="196">
        <f>SUM(D9,D14,D17,D25,D38,D41,D44,D47,D55,D59,D62,D65,D71,D74,D78,D85)</f>
        <v>1397</v>
      </c>
      <c r="E89" s="196">
        <f>SUM(E9,E14,E17,E25,E38,E41,E44,E47,E55,E59,E62,E65,E71,E74,E78,E85)</f>
        <v>2868</v>
      </c>
      <c r="F89" s="175"/>
      <c r="G89" s="196">
        <f>SUM(G9,G14,G17,G25,G38,G41,G44,G47,G55,G59,G62,G65,G71,G74,G78,G85)</f>
        <v>3175</v>
      </c>
      <c r="H89" s="196">
        <f>SUM(H9,H14,H17,H25,H38,H41,H44,H47,H55,H59,H62,H65,H71,H74,H78,H85)</f>
        <v>2316</v>
      </c>
      <c r="I89" s="196">
        <f>SUM(I9,I14,I17,I25,I38,I41,I44,I47,I55,I59,I62,I65,I71,I74,I78,I85)</f>
        <v>5491</v>
      </c>
      <c r="J89" s="175"/>
      <c r="K89" s="196">
        <f>SUM(K9,K14,K17,K25,K38,K41,K44,K47,K55,K59,K62,K65,K71,K74,K78,K85)</f>
        <v>8359</v>
      </c>
      <c r="L89" s="175"/>
    </row>
    <row r="90" spans="1:12" ht="9" customHeight="1">
      <c r="A90" s="160"/>
      <c r="B90" s="160"/>
      <c r="C90" s="160"/>
      <c r="D90" s="160"/>
      <c r="E90" s="160"/>
      <c r="F90" s="160"/>
      <c r="G90" s="160"/>
      <c r="H90" s="160"/>
      <c r="I90" s="160"/>
      <c r="J90" s="160"/>
      <c r="K90" s="160"/>
      <c r="L90" s="160"/>
    </row>
    <row r="92" spans="1:9" ht="12.75">
      <c r="A92" s="157" t="s">
        <v>97</v>
      </c>
      <c r="C92" s="89"/>
      <c r="D92" s="89"/>
      <c r="E92" s="89"/>
      <c r="F92" s="89"/>
      <c r="G92" s="89"/>
      <c r="H92" s="89"/>
      <c r="I92" s="89"/>
    </row>
  </sheetData>
  <printOptions horizontalCentered="1"/>
  <pageMargins left="0.5118110236220472" right="0.5118110236220472" top="0.3937007874015748" bottom="0.1968503937007874" header="0.1968503937007874" footer="0.1968503937007874"/>
  <pageSetup horizontalDpi="600" verticalDpi="600" orientation="landscape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/>
  <dimension ref="A1:M729"/>
  <sheetViews>
    <sheetView zoomScale="75" zoomScaleNormal="75" workbookViewId="0" topLeftCell="A1">
      <selection activeCell="A1" sqref="A1:K1"/>
    </sheetView>
  </sheetViews>
  <sheetFormatPr defaultColWidth="11.421875" defaultRowHeight="12.75" customHeight="1"/>
  <cols>
    <col min="1" max="1" width="1.7109375" style="4" customWidth="1"/>
    <col min="2" max="2" width="41.00390625" style="4" customWidth="1"/>
    <col min="3" max="5" width="8.140625" style="4" customWidth="1"/>
    <col min="6" max="6" width="1.7109375" style="4" customWidth="1"/>
    <col min="7" max="9" width="8.140625" style="4" customWidth="1"/>
    <col min="10" max="10" width="1.7109375" style="4" customWidth="1"/>
    <col min="11" max="11" width="8.140625" style="4" customWidth="1"/>
    <col min="12" max="12" width="0.85546875" style="4" customWidth="1"/>
    <col min="13" max="117" width="9.140625" style="4" customWidth="1"/>
    <col min="118" max="16384" width="11.421875" style="4" customWidth="1"/>
  </cols>
  <sheetData>
    <row r="1" spans="1:11" ht="12.75" customHeight="1">
      <c r="A1" s="185" t="s">
        <v>204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</row>
    <row r="2" spans="1:13" ht="15" customHeight="1">
      <c r="A2" s="93" t="s">
        <v>160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28"/>
      <c r="M2" s="28"/>
    </row>
    <row r="3" spans="1:13" ht="12.75" customHeight="1">
      <c r="A3" s="94" t="s">
        <v>171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28"/>
      <c r="M3" s="28"/>
    </row>
    <row r="4" spans="1:13" ht="12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28"/>
    </row>
    <row r="5" spans="1:13" ht="9" customHeight="1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</row>
    <row r="6" spans="1:13" ht="10.5" customHeight="1">
      <c r="A6" s="28"/>
      <c r="B6" s="28"/>
      <c r="C6" s="72" t="s">
        <v>84</v>
      </c>
      <c r="D6" s="72"/>
      <c r="E6" s="72"/>
      <c r="F6" s="95"/>
      <c r="G6" s="72" t="s">
        <v>85</v>
      </c>
      <c r="H6" s="72"/>
      <c r="I6" s="72"/>
      <c r="J6" s="95"/>
      <c r="K6" s="72" t="s">
        <v>86</v>
      </c>
      <c r="L6" s="73"/>
      <c r="M6" s="28"/>
    </row>
    <row r="7" spans="1:13" s="8" customFormat="1" ht="10.5" customHeight="1">
      <c r="A7" s="95" t="s">
        <v>200</v>
      </c>
      <c r="B7" s="95"/>
      <c r="C7" s="74" t="s">
        <v>87</v>
      </c>
      <c r="D7" s="74" t="s">
        <v>88</v>
      </c>
      <c r="E7" s="75" t="s">
        <v>89</v>
      </c>
      <c r="F7" s="96"/>
      <c r="G7" s="74" t="s">
        <v>87</v>
      </c>
      <c r="H7" s="74" t="s">
        <v>88</v>
      </c>
      <c r="I7" s="75" t="s">
        <v>89</v>
      </c>
      <c r="J7" s="95"/>
      <c r="K7" s="72" t="s">
        <v>89</v>
      </c>
      <c r="L7" s="72"/>
      <c r="M7" s="95"/>
    </row>
    <row r="8" spans="1:13" ht="9" customHeight="1">
      <c r="A8" s="6"/>
      <c r="B8" s="6"/>
      <c r="C8" s="10"/>
      <c r="D8" s="10"/>
      <c r="E8" s="10"/>
      <c r="F8" s="11"/>
      <c r="G8" s="10"/>
      <c r="H8" s="10"/>
      <c r="I8" s="10"/>
      <c r="J8" s="12"/>
      <c r="K8" s="11"/>
      <c r="L8" s="6"/>
      <c r="M8" s="28"/>
    </row>
    <row r="9" spans="1:13" ht="11.25" customHeight="1">
      <c r="A9" s="28"/>
      <c r="B9" s="28"/>
      <c r="C9" s="28"/>
      <c r="D9" s="28"/>
      <c r="E9" s="97"/>
      <c r="F9" s="28"/>
      <c r="G9" s="28"/>
      <c r="H9" s="28"/>
      <c r="I9" s="97"/>
      <c r="J9" s="28"/>
      <c r="K9" s="98"/>
      <c r="L9" s="28"/>
      <c r="M9" s="28"/>
    </row>
    <row r="10" spans="1:13" ht="11.25" customHeight="1">
      <c r="A10" s="99" t="s">
        <v>161</v>
      </c>
      <c r="B10" s="99"/>
      <c r="C10" s="30">
        <f>SUM(C11:C14)</f>
        <v>667</v>
      </c>
      <c r="D10" s="30">
        <f>SUM(D11:D14)</f>
        <v>340</v>
      </c>
      <c r="E10" s="30">
        <f>SUM(E11:E14)</f>
        <v>1007</v>
      </c>
      <c r="F10" s="30"/>
      <c r="G10" s="30">
        <f>SUM(G11:G14)</f>
        <v>2743</v>
      </c>
      <c r="H10" s="30">
        <f>SUM(H11:H14)</f>
        <v>1184</v>
      </c>
      <c r="I10" s="30">
        <f>SUM(G10:H10)</f>
        <v>3927</v>
      </c>
      <c r="J10" s="30"/>
      <c r="K10" s="30">
        <f>SUM(E10,I10)</f>
        <v>4934</v>
      </c>
      <c r="L10" s="30"/>
      <c r="M10" s="28"/>
    </row>
    <row r="11" spans="1:13" ht="11.25" customHeight="1">
      <c r="A11" s="81"/>
      <c r="B11" s="29" t="s">
        <v>0</v>
      </c>
      <c r="C11" s="100">
        <v>667</v>
      </c>
      <c r="D11" s="100">
        <v>340</v>
      </c>
      <c r="E11" s="100">
        <f>SUM(C11:D11)</f>
        <v>1007</v>
      </c>
      <c r="F11" s="100"/>
      <c r="G11" s="100">
        <v>2522</v>
      </c>
      <c r="H11" s="100">
        <v>1042</v>
      </c>
      <c r="I11" s="30">
        <f aca="true" t="shared" si="0" ref="I11:I47">SUM(G11:H11)</f>
        <v>3564</v>
      </c>
      <c r="J11" s="30"/>
      <c r="K11" s="30">
        <f aca="true" t="shared" si="1" ref="K11:K47">SUM(E11,I11)</f>
        <v>4571</v>
      </c>
      <c r="L11" s="30"/>
      <c r="M11" s="101"/>
    </row>
    <row r="12" spans="1:13" ht="11.25" customHeight="1">
      <c r="A12" s="102"/>
      <c r="B12" s="29" t="s">
        <v>185</v>
      </c>
      <c r="C12" s="106" t="s">
        <v>90</v>
      </c>
      <c r="D12" s="106" t="s">
        <v>90</v>
      </c>
      <c r="E12" s="106" t="s">
        <v>90</v>
      </c>
      <c r="F12" s="100"/>
      <c r="G12" s="100">
        <v>18</v>
      </c>
      <c r="H12" s="100">
        <v>27</v>
      </c>
      <c r="I12" s="30">
        <f t="shared" si="0"/>
        <v>45</v>
      </c>
      <c r="J12" s="30"/>
      <c r="K12" s="30">
        <f t="shared" si="1"/>
        <v>45</v>
      </c>
      <c r="L12" s="30"/>
      <c r="M12" s="101"/>
    </row>
    <row r="13" spans="1:13" ht="11.25" customHeight="1">
      <c r="A13" s="102"/>
      <c r="B13" s="29" t="s">
        <v>186</v>
      </c>
      <c r="C13" s="106" t="s">
        <v>90</v>
      </c>
      <c r="D13" s="106" t="s">
        <v>90</v>
      </c>
      <c r="E13" s="106" t="s">
        <v>90</v>
      </c>
      <c r="F13" s="100"/>
      <c r="G13" s="100">
        <v>164</v>
      </c>
      <c r="H13" s="100">
        <v>93</v>
      </c>
      <c r="I13" s="30">
        <f t="shared" si="0"/>
        <v>257</v>
      </c>
      <c r="J13" s="30"/>
      <c r="K13" s="30">
        <f t="shared" si="1"/>
        <v>257</v>
      </c>
      <c r="L13" s="30"/>
      <c r="M13" s="101"/>
    </row>
    <row r="14" spans="1:13" ht="11.25" customHeight="1">
      <c r="A14" s="102"/>
      <c r="B14" s="29" t="s">
        <v>187</v>
      </c>
      <c r="C14" s="106" t="s">
        <v>90</v>
      </c>
      <c r="D14" s="106" t="s">
        <v>90</v>
      </c>
      <c r="E14" s="106" t="s">
        <v>90</v>
      </c>
      <c r="F14" s="100"/>
      <c r="G14" s="100">
        <v>39</v>
      </c>
      <c r="H14" s="100">
        <v>22</v>
      </c>
      <c r="I14" s="30">
        <f t="shared" si="0"/>
        <v>61</v>
      </c>
      <c r="J14" s="30"/>
      <c r="K14" s="30">
        <f t="shared" si="1"/>
        <v>61</v>
      </c>
      <c r="L14" s="30"/>
      <c r="M14" s="101"/>
    </row>
    <row r="15" spans="1:13" ht="11.25" customHeight="1">
      <c r="A15" s="102"/>
      <c r="B15" s="102"/>
      <c r="C15" s="103"/>
      <c r="D15" s="103"/>
      <c r="E15" s="103"/>
      <c r="F15" s="103"/>
      <c r="G15" s="103"/>
      <c r="H15" s="103"/>
      <c r="I15" s="103"/>
      <c r="J15" s="30"/>
      <c r="K15" s="30"/>
      <c r="L15" s="30"/>
      <c r="M15" s="30"/>
    </row>
    <row r="16" spans="1:13" ht="11.25" customHeight="1">
      <c r="A16" s="28" t="s">
        <v>2</v>
      </c>
      <c r="B16" s="102"/>
      <c r="C16" s="103">
        <f>SUM(C17:C20)</f>
        <v>230</v>
      </c>
      <c r="D16" s="103">
        <f>SUM(D17:D20)</f>
        <v>368</v>
      </c>
      <c r="E16" s="133">
        <f>SUM(C16:D16)</f>
        <v>598</v>
      </c>
      <c r="F16" s="103"/>
      <c r="G16" s="103">
        <f>SUM(G17:G20)</f>
        <v>1012</v>
      </c>
      <c r="H16" s="103">
        <f>SUM(H17:H20)</f>
        <v>1314</v>
      </c>
      <c r="I16" s="30">
        <f t="shared" si="0"/>
        <v>2326</v>
      </c>
      <c r="J16" s="103"/>
      <c r="K16" s="30">
        <f t="shared" si="1"/>
        <v>2924</v>
      </c>
      <c r="L16" s="30"/>
      <c r="M16" s="30"/>
    </row>
    <row r="17" spans="1:13" ht="10.5" customHeight="1">
      <c r="A17" s="102"/>
      <c r="B17" s="104" t="s">
        <v>3</v>
      </c>
      <c r="C17" s="100">
        <v>76</v>
      </c>
      <c r="D17" s="100">
        <v>98</v>
      </c>
      <c r="E17" s="133">
        <f>SUM(C17:D17)</f>
        <v>174</v>
      </c>
      <c r="F17" s="100"/>
      <c r="G17" s="100">
        <v>305</v>
      </c>
      <c r="H17" s="100">
        <v>306</v>
      </c>
      <c r="I17" s="30">
        <f t="shared" si="0"/>
        <v>611</v>
      </c>
      <c r="J17" s="30"/>
      <c r="K17" s="30">
        <f t="shared" si="1"/>
        <v>785</v>
      </c>
      <c r="L17" s="30"/>
      <c r="M17" s="100"/>
    </row>
    <row r="18" spans="1:13" ht="11.25" customHeight="1">
      <c r="A18" s="28"/>
      <c r="B18" s="105" t="s">
        <v>188</v>
      </c>
      <c r="C18" s="106" t="s">
        <v>90</v>
      </c>
      <c r="D18" s="106" t="s">
        <v>90</v>
      </c>
      <c r="E18" s="106" t="s">
        <v>90</v>
      </c>
      <c r="F18" s="107"/>
      <c r="G18" s="100">
        <v>1</v>
      </c>
      <c r="H18" s="100">
        <v>5</v>
      </c>
      <c r="I18" s="30">
        <f t="shared" si="0"/>
        <v>6</v>
      </c>
      <c r="J18" s="30"/>
      <c r="K18" s="30">
        <f t="shared" si="1"/>
        <v>6</v>
      </c>
      <c r="L18" s="30"/>
      <c r="M18" s="100"/>
    </row>
    <row r="19" spans="1:13" ht="11.25" customHeight="1">
      <c r="A19" s="28"/>
      <c r="B19" s="105" t="s">
        <v>189</v>
      </c>
      <c r="C19" s="106" t="s">
        <v>90</v>
      </c>
      <c r="D19" s="106" t="s">
        <v>90</v>
      </c>
      <c r="E19" s="106" t="s">
        <v>90</v>
      </c>
      <c r="F19" s="107"/>
      <c r="G19" s="100">
        <v>14</v>
      </c>
      <c r="H19" s="100">
        <v>11</v>
      </c>
      <c r="I19" s="30">
        <f t="shared" si="0"/>
        <v>25</v>
      </c>
      <c r="J19" s="30"/>
      <c r="K19" s="30">
        <f t="shared" si="1"/>
        <v>25</v>
      </c>
      <c r="L19" s="30"/>
      <c r="M19" s="100"/>
    </row>
    <row r="20" spans="1:13" ht="11.25" customHeight="1">
      <c r="A20" s="28"/>
      <c r="B20" s="104" t="s">
        <v>5</v>
      </c>
      <c r="C20" s="100">
        <v>154</v>
      </c>
      <c r="D20" s="100">
        <v>270</v>
      </c>
      <c r="E20" s="133">
        <f aca="true" t="shared" si="2" ref="E20:E47">SUM(C20:D20)</f>
        <v>424</v>
      </c>
      <c r="F20" s="107"/>
      <c r="G20" s="100">
        <v>692</v>
      </c>
      <c r="H20" s="100">
        <v>992</v>
      </c>
      <c r="I20" s="30">
        <f t="shared" si="0"/>
        <v>1684</v>
      </c>
      <c r="J20" s="30"/>
      <c r="K20" s="30">
        <f t="shared" si="1"/>
        <v>2108</v>
      </c>
      <c r="L20" s="30"/>
      <c r="M20" s="100"/>
    </row>
    <row r="21" spans="1:13" ht="11.25" customHeight="1">
      <c r="A21" s="102"/>
      <c r="B21" s="102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</row>
    <row r="22" spans="1:13" ht="11.25" customHeight="1">
      <c r="A22" s="28" t="s">
        <v>6</v>
      </c>
      <c r="B22" s="102"/>
      <c r="C22" s="103">
        <f>SUM(C23:C27)</f>
        <v>603</v>
      </c>
      <c r="D22" s="103">
        <f>SUM(D23:D27)</f>
        <v>489</v>
      </c>
      <c r="E22" s="133">
        <f t="shared" si="2"/>
        <v>1092</v>
      </c>
      <c r="F22" s="103"/>
      <c r="G22" s="103">
        <f>SUM(G23:G27)</f>
        <v>1881</v>
      </c>
      <c r="H22" s="103">
        <f>SUM(H23:H27)</f>
        <v>1506</v>
      </c>
      <c r="I22" s="30">
        <f t="shared" si="0"/>
        <v>3387</v>
      </c>
      <c r="J22" s="30"/>
      <c r="K22" s="30">
        <f t="shared" si="1"/>
        <v>4479</v>
      </c>
      <c r="L22" s="30"/>
      <c r="M22" s="30"/>
    </row>
    <row r="23" spans="1:13" ht="11.25" customHeight="1">
      <c r="A23" s="102"/>
      <c r="B23" s="108" t="s">
        <v>7</v>
      </c>
      <c r="C23" s="100">
        <v>146</v>
      </c>
      <c r="D23" s="100">
        <v>149</v>
      </c>
      <c r="E23" s="133">
        <f t="shared" si="2"/>
        <v>295</v>
      </c>
      <c r="F23" s="100"/>
      <c r="G23" s="100">
        <v>503</v>
      </c>
      <c r="H23" s="100">
        <v>470</v>
      </c>
      <c r="I23" s="30">
        <f t="shared" si="0"/>
        <v>973</v>
      </c>
      <c r="J23" s="30"/>
      <c r="K23" s="30">
        <f t="shared" si="1"/>
        <v>1268</v>
      </c>
      <c r="L23" s="30"/>
      <c r="M23" s="107"/>
    </row>
    <row r="24" spans="1:13" ht="11.25" customHeight="1">
      <c r="A24" s="102"/>
      <c r="B24" s="108" t="s">
        <v>11</v>
      </c>
      <c r="C24" s="100">
        <v>125</v>
      </c>
      <c r="D24" s="100">
        <v>211</v>
      </c>
      <c r="E24" s="133">
        <f t="shared" si="2"/>
        <v>336</v>
      </c>
      <c r="F24" s="100"/>
      <c r="G24" s="100">
        <v>418</v>
      </c>
      <c r="H24" s="100">
        <v>683</v>
      </c>
      <c r="I24" s="30">
        <f t="shared" si="0"/>
        <v>1101</v>
      </c>
      <c r="J24" s="30"/>
      <c r="K24" s="30">
        <f t="shared" si="1"/>
        <v>1437</v>
      </c>
      <c r="L24" s="30"/>
      <c r="M24" s="107"/>
    </row>
    <row r="25" spans="1:13" ht="11.25" customHeight="1">
      <c r="A25" s="102"/>
      <c r="B25" s="108" t="s">
        <v>8</v>
      </c>
      <c r="C25" s="100">
        <v>48</v>
      </c>
      <c r="D25" s="100">
        <v>19</v>
      </c>
      <c r="E25" s="133">
        <f t="shared" si="2"/>
        <v>67</v>
      </c>
      <c r="F25" s="100"/>
      <c r="G25" s="100">
        <v>165</v>
      </c>
      <c r="H25" s="100">
        <v>79</v>
      </c>
      <c r="I25" s="30">
        <f t="shared" si="0"/>
        <v>244</v>
      </c>
      <c r="J25" s="30"/>
      <c r="K25" s="30">
        <f t="shared" si="1"/>
        <v>311</v>
      </c>
      <c r="L25" s="30"/>
      <c r="M25" s="107"/>
    </row>
    <row r="26" spans="1:13" ht="11.25" customHeight="1">
      <c r="A26" s="102"/>
      <c r="B26" s="108" t="s">
        <v>9</v>
      </c>
      <c r="C26" s="100">
        <v>166</v>
      </c>
      <c r="D26" s="100">
        <v>64</v>
      </c>
      <c r="E26" s="133">
        <f t="shared" si="2"/>
        <v>230</v>
      </c>
      <c r="F26" s="100"/>
      <c r="G26" s="100">
        <v>533</v>
      </c>
      <c r="H26" s="100">
        <v>152</v>
      </c>
      <c r="I26" s="30">
        <f t="shared" si="0"/>
        <v>685</v>
      </c>
      <c r="J26" s="30"/>
      <c r="K26" s="30">
        <f t="shared" si="1"/>
        <v>915</v>
      </c>
      <c r="L26" s="30"/>
      <c r="M26" s="107"/>
    </row>
    <row r="27" spans="1:13" ht="11.25" customHeight="1">
      <c r="A27" s="102"/>
      <c r="B27" s="108" t="s">
        <v>10</v>
      </c>
      <c r="C27" s="100">
        <v>118</v>
      </c>
      <c r="D27" s="100">
        <v>46</v>
      </c>
      <c r="E27" s="133">
        <f t="shared" si="2"/>
        <v>164</v>
      </c>
      <c r="F27" s="100"/>
      <c r="G27" s="100">
        <v>262</v>
      </c>
      <c r="H27" s="100">
        <v>122</v>
      </c>
      <c r="I27" s="30">
        <f t="shared" si="0"/>
        <v>384</v>
      </c>
      <c r="J27" s="30"/>
      <c r="K27" s="30">
        <f t="shared" si="1"/>
        <v>548</v>
      </c>
      <c r="L27" s="30"/>
      <c r="M27" s="107"/>
    </row>
    <row r="28" spans="1:13" ht="11.25" customHeight="1">
      <c r="A28" s="102"/>
      <c r="B28" s="29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</row>
    <row r="29" spans="1:13" ht="11.25" customHeight="1">
      <c r="A29" s="28" t="s">
        <v>12</v>
      </c>
      <c r="B29" s="102"/>
      <c r="C29" s="103">
        <f>SUM(C30:C33)</f>
        <v>514</v>
      </c>
      <c r="D29" s="103">
        <f>SUM(D30:D33)</f>
        <v>810</v>
      </c>
      <c r="E29" s="133">
        <f t="shared" si="2"/>
        <v>1324</v>
      </c>
      <c r="F29" s="103"/>
      <c r="G29" s="103">
        <f>SUM(G30:G33)</f>
        <v>1734</v>
      </c>
      <c r="H29" s="103">
        <f>SUM(H30:H33)</f>
        <v>2610</v>
      </c>
      <c r="I29" s="30">
        <f t="shared" si="0"/>
        <v>4344</v>
      </c>
      <c r="J29" s="30"/>
      <c r="K29" s="30">
        <f t="shared" si="1"/>
        <v>5668</v>
      </c>
      <c r="L29" s="30"/>
      <c r="M29" s="30"/>
    </row>
    <row r="30" spans="1:13" ht="11.25" customHeight="1">
      <c r="A30" s="102"/>
      <c r="B30" s="29" t="s">
        <v>13</v>
      </c>
      <c r="C30" s="100">
        <v>187</v>
      </c>
      <c r="D30" s="100">
        <v>379</v>
      </c>
      <c r="E30" s="133">
        <f t="shared" si="2"/>
        <v>566</v>
      </c>
      <c r="F30" s="100"/>
      <c r="G30" s="100">
        <v>711</v>
      </c>
      <c r="H30" s="100">
        <v>1315</v>
      </c>
      <c r="I30" s="30">
        <f t="shared" si="0"/>
        <v>2026</v>
      </c>
      <c r="J30" s="30"/>
      <c r="K30" s="30">
        <f t="shared" si="1"/>
        <v>2592</v>
      </c>
      <c r="L30" s="30"/>
      <c r="M30" s="107"/>
    </row>
    <row r="31" spans="1:13" ht="11.25" customHeight="1">
      <c r="A31" s="109"/>
      <c r="B31" s="29" t="s">
        <v>14</v>
      </c>
      <c r="C31" s="100">
        <v>138</v>
      </c>
      <c r="D31" s="100">
        <v>114</v>
      </c>
      <c r="E31" s="133">
        <f t="shared" si="2"/>
        <v>252</v>
      </c>
      <c r="F31" s="100"/>
      <c r="G31" s="100">
        <v>578</v>
      </c>
      <c r="H31" s="100">
        <v>366</v>
      </c>
      <c r="I31" s="30">
        <f t="shared" si="0"/>
        <v>944</v>
      </c>
      <c r="J31" s="30"/>
      <c r="K31" s="30">
        <f t="shared" si="1"/>
        <v>1196</v>
      </c>
      <c r="L31" s="30"/>
      <c r="M31" s="107"/>
    </row>
    <row r="32" spans="1:13" ht="11.25" customHeight="1">
      <c r="A32" s="102"/>
      <c r="B32" s="29" t="s">
        <v>15</v>
      </c>
      <c r="C32" s="100">
        <v>79</v>
      </c>
      <c r="D32" s="100">
        <v>196</v>
      </c>
      <c r="E32" s="133">
        <f t="shared" si="2"/>
        <v>275</v>
      </c>
      <c r="F32" s="100"/>
      <c r="G32" s="100">
        <v>211</v>
      </c>
      <c r="H32" s="100">
        <v>666</v>
      </c>
      <c r="I32" s="30">
        <f t="shared" si="0"/>
        <v>877</v>
      </c>
      <c r="J32" s="30"/>
      <c r="K32" s="30">
        <f t="shared" si="1"/>
        <v>1152</v>
      </c>
      <c r="L32" s="30"/>
      <c r="M32" s="107"/>
    </row>
    <row r="33" spans="1:13" ht="11.25" customHeight="1">
      <c r="A33" s="102"/>
      <c r="B33" s="102" t="s">
        <v>16</v>
      </c>
      <c r="C33" s="100">
        <v>110</v>
      </c>
      <c r="D33" s="100">
        <v>121</v>
      </c>
      <c r="E33" s="133">
        <f t="shared" si="2"/>
        <v>231</v>
      </c>
      <c r="F33" s="100"/>
      <c r="G33" s="100">
        <v>234</v>
      </c>
      <c r="H33" s="100">
        <v>263</v>
      </c>
      <c r="I33" s="30">
        <f t="shared" si="0"/>
        <v>497</v>
      </c>
      <c r="J33" s="30"/>
      <c r="K33" s="30">
        <f t="shared" si="1"/>
        <v>728</v>
      </c>
      <c r="L33" s="30"/>
      <c r="M33" s="107"/>
    </row>
    <row r="34" spans="1:13" ht="11.25" customHeight="1">
      <c r="A34" s="102"/>
      <c r="B34" s="102"/>
      <c r="C34" s="103"/>
      <c r="D34" s="103"/>
      <c r="E34" s="103"/>
      <c r="F34" s="103"/>
      <c r="G34" s="103"/>
      <c r="H34" s="103"/>
      <c r="I34" s="103"/>
      <c r="J34" s="30"/>
      <c r="K34" s="30"/>
      <c r="L34" s="30"/>
      <c r="M34" s="30"/>
    </row>
    <row r="35" spans="1:13" ht="11.25" customHeight="1">
      <c r="A35" s="28" t="s">
        <v>23</v>
      </c>
      <c r="B35" s="102"/>
      <c r="C35" s="103">
        <f>SUM(C36:C38)</f>
        <v>1131</v>
      </c>
      <c r="D35" s="103">
        <f>SUM(D36:D38)</f>
        <v>1459</v>
      </c>
      <c r="E35" s="133">
        <f t="shared" si="2"/>
        <v>2590</v>
      </c>
      <c r="F35" s="103"/>
      <c r="G35" s="103">
        <f>SUM(G36:G38)</f>
        <v>3365</v>
      </c>
      <c r="H35" s="103">
        <f>SUM(H36:H38)</f>
        <v>4585</v>
      </c>
      <c r="I35" s="30">
        <f t="shared" si="0"/>
        <v>7950</v>
      </c>
      <c r="J35" s="30"/>
      <c r="K35" s="30">
        <f t="shared" si="1"/>
        <v>10540</v>
      </c>
      <c r="L35" s="30"/>
      <c r="M35" s="30"/>
    </row>
    <row r="36" spans="1:13" ht="11.25" customHeight="1">
      <c r="A36" s="102"/>
      <c r="B36" s="110" t="s">
        <v>24</v>
      </c>
      <c r="C36" s="100">
        <v>398</v>
      </c>
      <c r="D36" s="100">
        <v>667</v>
      </c>
      <c r="E36" s="133">
        <f t="shared" si="2"/>
        <v>1065</v>
      </c>
      <c r="F36" s="100"/>
      <c r="G36" s="100">
        <v>1111</v>
      </c>
      <c r="H36" s="100">
        <v>1823</v>
      </c>
      <c r="I36" s="30">
        <f t="shared" si="0"/>
        <v>2934</v>
      </c>
      <c r="J36" s="107"/>
      <c r="K36" s="30">
        <f t="shared" si="1"/>
        <v>3999</v>
      </c>
      <c r="L36" s="30"/>
      <c r="M36" s="107"/>
    </row>
    <row r="37" spans="1:13" ht="11.25" customHeight="1">
      <c r="A37" s="102"/>
      <c r="B37" s="110" t="s">
        <v>91</v>
      </c>
      <c r="C37" s="100">
        <v>675</v>
      </c>
      <c r="D37" s="100">
        <v>745</v>
      </c>
      <c r="E37" s="133">
        <f t="shared" si="2"/>
        <v>1420</v>
      </c>
      <c r="F37" s="100"/>
      <c r="G37" s="100">
        <v>2035</v>
      </c>
      <c r="H37" s="100">
        <v>2591</v>
      </c>
      <c r="I37" s="30">
        <f t="shared" si="0"/>
        <v>4626</v>
      </c>
      <c r="J37" s="107"/>
      <c r="K37" s="30">
        <f t="shared" si="1"/>
        <v>6046</v>
      </c>
      <c r="L37" s="30"/>
      <c r="M37" s="107"/>
    </row>
    <row r="38" spans="1:13" ht="11.25" customHeight="1">
      <c r="A38" s="102"/>
      <c r="B38" s="102" t="s">
        <v>192</v>
      </c>
      <c r="C38" s="100">
        <v>58</v>
      </c>
      <c r="D38" s="100">
        <v>47</v>
      </c>
      <c r="E38" s="133">
        <f t="shared" si="2"/>
        <v>105</v>
      </c>
      <c r="F38" s="100"/>
      <c r="G38" s="100">
        <v>219</v>
      </c>
      <c r="H38" s="100">
        <v>171</v>
      </c>
      <c r="I38" s="30">
        <f t="shared" si="0"/>
        <v>390</v>
      </c>
      <c r="J38" s="107"/>
      <c r="K38" s="30">
        <f t="shared" si="1"/>
        <v>495</v>
      </c>
      <c r="L38" s="30"/>
      <c r="M38" s="107"/>
    </row>
    <row r="39" spans="1:13" ht="11.25" customHeight="1">
      <c r="A39" s="102"/>
      <c r="B39" s="102"/>
      <c r="C39" s="103"/>
      <c r="D39" s="103"/>
      <c r="E39" s="103"/>
      <c r="F39" s="103"/>
      <c r="G39" s="103"/>
      <c r="H39" s="103"/>
      <c r="I39" s="103"/>
      <c r="J39" s="30"/>
      <c r="K39" s="30"/>
      <c r="L39" s="30"/>
      <c r="M39" s="107"/>
    </row>
    <row r="40" spans="1:13" ht="11.25" customHeight="1">
      <c r="A40" s="28" t="s">
        <v>27</v>
      </c>
      <c r="B40" s="102"/>
      <c r="C40" s="103">
        <f>SUM(C41)</f>
        <v>586</v>
      </c>
      <c r="D40" s="103">
        <f>SUM(D41)</f>
        <v>866</v>
      </c>
      <c r="E40" s="133">
        <f t="shared" si="2"/>
        <v>1452</v>
      </c>
      <c r="F40" s="30"/>
      <c r="G40" s="103">
        <f>SUM(G41)</f>
        <v>2547</v>
      </c>
      <c r="H40" s="103">
        <f>SUM(H41)</f>
        <v>3698</v>
      </c>
      <c r="I40" s="30">
        <f t="shared" si="0"/>
        <v>6245</v>
      </c>
      <c r="J40" s="30"/>
      <c r="K40" s="30">
        <f t="shared" si="1"/>
        <v>7697</v>
      </c>
      <c r="L40" s="30"/>
      <c r="M40" s="30"/>
    </row>
    <row r="41" spans="1:13" ht="11.25" customHeight="1">
      <c r="A41" s="102"/>
      <c r="B41" s="110" t="s">
        <v>28</v>
      </c>
      <c r="C41" s="100">
        <v>586</v>
      </c>
      <c r="D41" s="100">
        <v>866</v>
      </c>
      <c r="E41" s="133">
        <f t="shared" si="2"/>
        <v>1452</v>
      </c>
      <c r="F41" s="100"/>
      <c r="G41" s="100">
        <v>2547</v>
      </c>
      <c r="H41" s="100">
        <v>3698</v>
      </c>
      <c r="I41" s="30">
        <f t="shared" si="0"/>
        <v>6245</v>
      </c>
      <c r="J41" s="30"/>
      <c r="K41" s="30">
        <f t="shared" si="1"/>
        <v>7697</v>
      </c>
      <c r="L41" s="30"/>
      <c r="M41" s="30"/>
    </row>
    <row r="42" spans="1:13" ht="11.25" customHeight="1">
      <c r="A42" s="102"/>
      <c r="B42" s="102"/>
      <c r="C42" s="103"/>
      <c r="D42" s="103"/>
      <c r="E42" s="103"/>
      <c r="F42" s="103"/>
      <c r="G42" s="103"/>
      <c r="H42" s="103"/>
      <c r="I42" s="103"/>
      <c r="J42" s="30"/>
      <c r="K42" s="30"/>
      <c r="L42" s="30"/>
      <c r="M42" s="30"/>
    </row>
    <row r="43" spans="1:13" ht="11.25" customHeight="1">
      <c r="A43" s="28" t="s">
        <v>29</v>
      </c>
      <c r="B43" s="102"/>
      <c r="C43" s="103">
        <f>SUM(C44)</f>
        <v>380</v>
      </c>
      <c r="D43" s="103">
        <f>SUM(D44)</f>
        <v>180</v>
      </c>
      <c r="E43" s="133">
        <f t="shared" si="2"/>
        <v>560</v>
      </c>
      <c r="F43" s="30"/>
      <c r="G43" s="103">
        <f>SUM(G44)</f>
        <v>1496</v>
      </c>
      <c r="H43" s="103">
        <f>SUM(H44)</f>
        <v>748</v>
      </c>
      <c r="I43" s="30">
        <f t="shared" si="0"/>
        <v>2244</v>
      </c>
      <c r="J43" s="30"/>
      <c r="K43" s="30">
        <f t="shared" si="1"/>
        <v>2804</v>
      </c>
      <c r="L43" s="30"/>
      <c r="M43" s="107"/>
    </row>
    <row r="44" spans="1:13" ht="11.25" customHeight="1">
      <c r="A44" s="102"/>
      <c r="B44" s="110" t="s">
        <v>30</v>
      </c>
      <c r="C44" s="100">
        <v>380</v>
      </c>
      <c r="D44" s="100">
        <v>180</v>
      </c>
      <c r="E44" s="133">
        <f t="shared" si="2"/>
        <v>560</v>
      </c>
      <c r="F44" s="100"/>
      <c r="G44" s="100">
        <v>1496</v>
      </c>
      <c r="H44" s="100">
        <v>748</v>
      </c>
      <c r="I44" s="30">
        <f t="shared" si="0"/>
        <v>2244</v>
      </c>
      <c r="J44" s="107"/>
      <c r="K44" s="30">
        <f t="shared" si="1"/>
        <v>2804</v>
      </c>
      <c r="L44" s="30"/>
      <c r="M44" s="107"/>
    </row>
    <row r="45" spans="1:13" ht="11.25" customHeight="1">
      <c r="A45" s="102"/>
      <c r="B45" s="102"/>
      <c r="C45" s="103"/>
      <c r="D45" s="103"/>
      <c r="E45" s="103"/>
      <c r="F45" s="103"/>
      <c r="G45" s="103"/>
      <c r="H45" s="103"/>
      <c r="I45" s="103"/>
      <c r="J45" s="30"/>
      <c r="K45" s="30"/>
      <c r="L45" s="30"/>
      <c r="M45" s="30"/>
    </row>
    <row r="46" spans="1:13" ht="11.25" customHeight="1">
      <c r="A46" s="28" t="s">
        <v>31</v>
      </c>
      <c r="B46" s="102"/>
      <c r="C46" s="103">
        <f>SUM(C47)</f>
        <v>44</v>
      </c>
      <c r="D46" s="103">
        <f>SUM(D47)</f>
        <v>246</v>
      </c>
      <c r="E46" s="133">
        <f t="shared" si="2"/>
        <v>290</v>
      </c>
      <c r="F46" s="30"/>
      <c r="G46" s="103">
        <f>SUM(G47)</f>
        <v>162</v>
      </c>
      <c r="H46" s="103">
        <f>SUM(H47)</f>
        <v>532</v>
      </c>
      <c r="I46" s="30">
        <f t="shared" si="0"/>
        <v>694</v>
      </c>
      <c r="J46" s="30"/>
      <c r="K46" s="30">
        <f t="shared" si="1"/>
        <v>984</v>
      </c>
      <c r="L46" s="30"/>
      <c r="M46" s="30"/>
    </row>
    <row r="47" spans="1:13" ht="11.25" customHeight="1">
      <c r="A47" s="102"/>
      <c r="B47" s="110" t="s">
        <v>32</v>
      </c>
      <c r="C47" s="100">
        <v>44</v>
      </c>
      <c r="D47" s="100">
        <v>246</v>
      </c>
      <c r="E47" s="133">
        <f t="shared" si="2"/>
        <v>290</v>
      </c>
      <c r="F47" s="100"/>
      <c r="G47" s="100">
        <v>162</v>
      </c>
      <c r="H47" s="100">
        <v>532</v>
      </c>
      <c r="I47" s="30">
        <f t="shared" si="0"/>
        <v>694</v>
      </c>
      <c r="J47" s="30"/>
      <c r="K47" s="30">
        <f t="shared" si="1"/>
        <v>984</v>
      </c>
      <c r="L47" s="30"/>
      <c r="M47" s="30"/>
    </row>
    <row r="48" spans="1:13" ht="10.5" customHeight="1">
      <c r="A48" s="102"/>
      <c r="B48" s="11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</row>
    <row r="49" spans="1:13" ht="11.25" customHeight="1">
      <c r="A49" s="28" t="s">
        <v>34</v>
      </c>
      <c r="B49" s="102"/>
      <c r="C49" s="103">
        <f>SUM(C50:C65)</f>
        <v>659</v>
      </c>
      <c r="D49" s="103">
        <f>SUM(D50:D65)</f>
        <v>972</v>
      </c>
      <c r="E49" s="133">
        <f aca="true" t="shared" si="3" ref="E49:E83">SUM(C49:D49)</f>
        <v>1631</v>
      </c>
      <c r="F49" s="103"/>
      <c r="G49" s="103">
        <f>SUM(G50:G65)</f>
        <v>1718</v>
      </c>
      <c r="H49" s="103">
        <f>SUM(H50:H65)</f>
        <v>2862</v>
      </c>
      <c r="I49" s="30">
        <f aca="true" t="shared" si="4" ref="I49:I86">SUM(G49:H49)</f>
        <v>4580</v>
      </c>
      <c r="J49" s="30"/>
      <c r="K49" s="30">
        <f aca="true" t="shared" si="5" ref="K49:K86">SUM(E49,I49)</f>
        <v>6211</v>
      </c>
      <c r="L49" s="30"/>
      <c r="M49" s="107"/>
    </row>
    <row r="50" spans="1:13" ht="11.25" customHeight="1">
      <c r="A50" s="102"/>
      <c r="B50" s="102" t="s">
        <v>36</v>
      </c>
      <c r="C50" s="100">
        <v>44</v>
      </c>
      <c r="D50" s="100">
        <v>41</v>
      </c>
      <c r="E50" s="133">
        <f t="shared" si="3"/>
        <v>85</v>
      </c>
      <c r="F50" s="100"/>
      <c r="G50" s="100">
        <v>92</v>
      </c>
      <c r="H50" s="100">
        <v>144</v>
      </c>
      <c r="I50" s="30">
        <f t="shared" si="4"/>
        <v>236</v>
      </c>
      <c r="J50" s="30"/>
      <c r="K50" s="30">
        <f t="shared" si="5"/>
        <v>321</v>
      </c>
      <c r="L50" s="30"/>
      <c r="M50" s="107"/>
    </row>
    <row r="51" spans="1:13" ht="11.25" customHeight="1">
      <c r="A51" s="102"/>
      <c r="B51" s="102" t="s">
        <v>37</v>
      </c>
      <c r="C51" s="100">
        <v>46</v>
      </c>
      <c r="D51" s="100">
        <v>56</v>
      </c>
      <c r="E51" s="133">
        <f t="shared" si="3"/>
        <v>102</v>
      </c>
      <c r="F51" s="100"/>
      <c r="G51" s="100">
        <v>145</v>
      </c>
      <c r="H51" s="100">
        <v>209</v>
      </c>
      <c r="I51" s="30">
        <f t="shared" si="4"/>
        <v>354</v>
      </c>
      <c r="J51" s="30"/>
      <c r="K51" s="30">
        <f t="shared" si="5"/>
        <v>456</v>
      </c>
      <c r="L51" s="30"/>
      <c r="M51" s="107"/>
    </row>
    <row r="52" spans="1:13" ht="11.25" customHeight="1">
      <c r="A52" s="102"/>
      <c r="B52" s="110" t="s">
        <v>38</v>
      </c>
      <c r="C52" s="100">
        <v>132</v>
      </c>
      <c r="D52" s="100">
        <v>69</v>
      </c>
      <c r="E52" s="133">
        <f t="shared" si="3"/>
        <v>201</v>
      </c>
      <c r="F52" s="100"/>
      <c r="G52" s="100">
        <v>325</v>
      </c>
      <c r="H52" s="100">
        <v>213</v>
      </c>
      <c r="I52" s="30">
        <f t="shared" si="4"/>
        <v>538</v>
      </c>
      <c r="J52" s="30"/>
      <c r="K52" s="30">
        <f t="shared" si="5"/>
        <v>739</v>
      </c>
      <c r="L52" s="30"/>
      <c r="M52" s="107"/>
    </row>
    <row r="53" spans="1:13" ht="11.25" customHeight="1">
      <c r="A53" s="102"/>
      <c r="B53" s="110" t="s">
        <v>92</v>
      </c>
      <c r="C53" s="100">
        <v>86</v>
      </c>
      <c r="D53" s="100">
        <v>67</v>
      </c>
      <c r="E53" s="133">
        <f t="shared" si="3"/>
        <v>153</v>
      </c>
      <c r="F53" s="100"/>
      <c r="G53" s="100">
        <v>261</v>
      </c>
      <c r="H53" s="100">
        <v>213</v>
      </c>
      <c r="I53" s="30">
        <f t="shared" si="4"/>
        <v>474</v>
      </c>
      <c r="J53" s="30"/>
      <c r="K53" s="30">
        <f t="shared" si="5"/>
        <v>627</v>
      </c>
      <c r="L53" s="30"/>
      <c r="M53" s="107"/>
    </row>
    <row r="54" spans="1:13" ht="11.25" customHeight="1">
      <c r="A54" s="102"/>
      <c r="B54" s="110" t="s">
        <v>39</v>
      </c>
      <c r="C54" s="100">
        <v>115</v>
      </c>
      <c r="D54" s="100">
        <v>109</v>
      </c>
      <c r="E54" s="133">
        <f t="shared" si="3"/>
        <v>224</v>
      </c>
      <c r="F54" s="100"/>
      <c r="G54" s="100">
        <v>312</v>
      </c>
      <c r="H54" s="100">
        <v>355</v>
      </c>
      <c r="I54" s="30">
        <f t="shared" si="4"/>
        <v>667</v>
      </c>
      <c r="J54" s="30"/>
      <c r="K54" s="30">
        <f t="shared" si="5"/>
        <v>891</v>
      </c>
      <c r="L54" s="30"/>
      <c r="M54" s="107"/>
    </row>
    <row r="55" spans="1:13" ht="11.25" customHeight="1">
      <c r="A55" s="102"/>
      <c r="B55" s="110"/>
      <c r="C55" s="100"/>
      <c r="D55" s="100"/>
      <c r="E55" s="133"/>
      <c r="F55" s="100"/>
      <c r="G55" s="100"/>
      <c r="H55" s="100"/>
      <c r="I55" s="30"/>
      <c r="J55" s="30"/>
      <c r="K55" s="30"/>
      <c r="L55" s="30"/>
      <c r="M55" s="107"/>
    </row>
    <row r="56" spans="1:13" ht="11.25" customHeight="1">
      <c r="A56" s="102"/>
      <c r="B56" s="110"/>
      <c r="C56" s="100"/>
      <c r="D56" s="100"/>
      <c r="E56" s="133"/>
      <c r="F56" s="100"/>
      <c r="G56" s="100"/>
      <c r="H56" s="100"/>
      <c r="I56" s="30"/>
      <c r="J56" s="30"/>
      <c r="K56" s="30"/>
      <c r="L56" s="30"/>
      <c r="M56" s="107"/>
    </row>
    <row r="57" spans="1:13" ht="11.25" customHeight="1">
      <c r="A57" s="28" t="s">
        <v>194</v>
      </c>
      <c r="B57" s="110"/>
      <c r="C57" s="100"/>
      <c r="D57" s="100"/>
      <c r="E57" s="133"/>
      <c r="F57" s="100"/>
      <c r="G57" s="100"/>
      <c r="H57" s="100"/>
      <c r="I57" s="30"/>
      <c r="J57" s="30"/>
      <c r="K57" s="30"/>
      <c r="L57" s="30"/>
      <c r="M57" s="107"/>
    </row>
    <row r="58" spans="1:13" ht="11.25" customHeight="1">
      <c r="A58" s="102"/>
      <c r="B58" s="110" t="s">
        <v>93</v>
      </c>
      <c r="C58" s="100">
        <v>74</v>
      </c>
      <c r="D58" s="100">
        <v>103</v>
      </c>
      <c r="E58" s="133">
        <f t="shared" si="3"/>
        <v>177</v>
      </c>
      <c r="F58" s="100"/>
      <c r="G58" s="100">
        <v>220</v>
      </c>
      <c r="H58" s="100">
        <v>326</v>
      </c>
      <c r="I58" s="30">
        <f t="shared" si="4"/>
        <v>546</v>
      </c>
      <c r="J58" s="30"/>
      <c r="K58" s="30">
        <f t="shared" si="5"/>
        <v>723</v>
      </c>
      <c r="L58" s="30"/>
      <c r="M58" s="107"/>
    </row>
    <row r="59" spans="1:13" ht="11.25" customHeight="1">
      <c r="A59" s="102"/>
      <c r="B59" s="110" t="s">
        <v>155</v>
      </c>
      <c r="C59" s="100">
        <v>17</v>
      </c>
      <c r="D59" s="100">
        <v>23</v>
      </c>
      <c r="E59" s="133">
        <f t="shared" si="3"/>
        <v>40</v>
      </c>
      <c r="F59" s="100"/>
      <c r="G59" s="100">
        <v>26</v>
      </c>
      <c r="H59" s="100">
        <v>49</v>
      </c>
      <c r="I59" s="30">
        <f t="shared" si="4"/>
        <v>75</v>
      </c>
      <c r="J59" s="30"/>
      <c r="K59" s="30">
        <f t="shared" si="5"/>
        <v>115</v>
      </c>
      <c r="L59" s="30"/>
      <c r="M59" s="107"/>
    </row>
    <row r="60" spans="1:13" ht="11.25" customHeight="1">
      <c r="A60" s="102"/>
      <c r="B60" s="110" t="s">
        <v>156</v>
      </c>
      <c r="C60" s="100">
        <v>7</v>
      </c>
      <c r="D60" s="100">
        <v>16</v>
      </c>
      <c r="E60" s="133">
        <f t="shared" si="3"/>
        <v>23</v>
      </c>
      <c r="F60" s="100"/>
      <c r="G60" s="100">
        <v>11</v>
      </c>
      <c r="H60" s="100">
        <v>47</v>
      </c>
      <c r="I60" s="30">
        <f t="shared" si="4"/>
        <v>58</v>
      </c>
      <c r="J60" s="30"/>
      <c r="K60" s="30">
        <f t="shared" si="5"/>
        <v>81</v>
      </c>
      <c r="L60" s="30"/>
      <c r="M60" s="107"/>
    </row>
    <row r="61" spans="1:13" ht="11.25" customHeight="1">
      <c r="A61" s="102"/>
      <c r="B61" s="110" t="s">
        <v>157</v>
      </c>
      <c r="C61" s="100">
        <v>26</v>
      </c>
      <c r="D61" s="100">
        <v>43</v>
      </c>
      <c r="E61" s="133">
        <f t="shared" si="3"/>
        <v>69</v>
      </c>
      <c r="F61" s="100"/>
      <c r="G61" s="100">
        <v>55</v>
      </c>
      <c r="H61" s="100">
        <v>145</v>
      </c>
      <c r="I61" s="30">
        <f t="shared" si="4"/>
        <v>200</v>
      </c>
      <c r="J61" s="30"/>
      <c r="K61" s="30">
        <f t="shared" si="5"/>
        <v>269</v>
      </c>
      <c r="L61" s="30"/>
      <c r="M61" s="107"/>
    </row>
    <row r="62" spans="1:13" ht="11.25" customHeight="1">
      <c r="A62" s="102"/>
      <c r="B62" s="110" t="s">
        <v>158</v>
      </c>
      <c r="C62" s="100">
        <v>11</v>
      </c>
      <c r="D62" s="100">
        <v>41</v>
      </c>
      <c r="E62" s="133">
        <f t="shared" si="3"/>
        <v>52</v>
      </c>
      <c r="F62" s="100"/>
      <c r="G62" s="100">
        <v>21</v>
      </c>
      <c r="H62" s="100">
        <v>48</v>
      </c>
      <c r="I62" s="30">
        <f t="shared" si="4"/>
        <v>69</v>
      </c>
      <c r="J62" s="30"/>
      <c r="K62" s="30">
        <f t="shared" si="5"/>
        <v>121</v>
      </c>
      <c r="L62" s="30"/>
      <c r="M62" s="107"/>
    </row>
    <row r="63" spans="1:13" ht="11.25" customHeight="1">
      <c r="A63" s="102"/>
      <c r="B63" s="102" t="s">
        <v>41</v>
      </c>
      <c r="C63" s="100">
        <v>32</v>
      </c>
      <c r="D63" s="100">
        <v>31</v>
      </c>
      <c r="E63" s="133">
        <f t="shared" si="3"/>
        <v>63</v>
      </c>
      <c r="F63" s="100"/>
      <c r="G63" s="100">
        <v>43</v>
      </c>
      <c r="H63" s="100">
        <v>54</v>
      </c>
      <c r="I63" s="30">
        <f t="shared" si="4"/>
        <v>97</v>
      </c>
      <c r="J63" s="30"/>
      <c r="K63" s="30">
        <f t="shared" si="5"/>
        <v>160</v>
      </c>
      <c r="L63" s="30"/>
      <c r="M63" s="107"/>
    </row>
    <row r="64" spans="1:13" ht="11.25" customHeight="1">
      <c r="A64" s="102"/>
      <c r="B64" s="102" t="s">
        <v>42</v>
      </c>
      <c r="C64" s="100">
        <v>20</v>
      </c>
      <c r="D64" s="100">
        <v>77</v>
      </c>
      <c r="E64" s="133">
        <f t="shared" si="3"/>
        <v>97</v>
      </c>
      <c r="F64" s="100"/>
      <c r="G64" s="100">
        <v>98</v>
      </c>
      <c r="H64" s="100">
        <v>219</v>
      </c>
      <c r="I64" s="30">
        <f t="shared" si="4"/>
        <v>317</v>
      </c>
      <c r="J64" s="30"/>
      <c r="K64" s="30">
        <f t="shared" si="5"/>
        <v>414</v>
      </c>
      <c r="L64" s="30"/>
      <c r="M64" s="107"/>
    </row>
    <row r="65" spans="1:13" ht="11.25" customHeight="1">
      <c r="A65" s="102"/>
      <c r="B65" s="110" t="s">
        <v>94</v>
      </c>
      <c r="C65" s="100">
        <v>49</v>
      </c>
      <c r="D65" s="100">
        <v>296</v>
      </c>
      <c r="E65" s="133">
        <f t="shared" si="3"/>
        <v>345</v>
      </c>
      <c r="F65" s="100"/>
      <c r="G65" s="100">
        <v>109</v>
      </c>
      <c r="H65" s="100">
        <v>840</v>
      </c>
      <c r="I65" s="30">
        <f t="shared" si="4"/>
        <v>949</v>
      </c>
      <c r="J65" s="30"/>
      <c r="K65" s="30">
        <f t="shared" si="5"/>
        <v>1294</v>
      </c>
      <c r="L65" s="30"/>
      <c r="M65" s="107"/>
    </row>
    <row r="66" spans="1:13" ht="11.25" customHeight="1">
      <c r="A66" s="102"/>
      <c r="B66" s="102"/>
      <c r="C66" s="103"/>
      <c r="D66" s="103"/>
      <c r="E66" s="103"/>
      <c r="F66" s="103"/>
      <c r="G66" s="103"/>
      <c r="H66" s="103"/>
      <c r="I66" s="103"/>
      <c r="J66" s="30"/>
      <c r="K66" s="30"/>
      <c r="L66" s="30"/>
      <c r="M66" s="30"/>
    </row>
    <row r="67" spans="1:13" ht="11.25" customHeight="1">
      <c r="A67" s="28" t="s">
        <v>44</v>
      </c>
      <c r="B67" s="102"/>
      <c r="C67" s="103">
        <f>SUM(C68:C79)</f>
        <v>1470</v>
      </c>
      <c r="D67" s="103">
        <f>SUM(D68:D79)</f>
        <v>355</v>
      </c>
      <c r="E67" s="133">
        <f t="shared" si="3"/>
        <v>1825</v>
      </c>
      <c r="F67" s="103"/>
      <c r="G67" s="103">
        <f>SUM(G68:G79)</f>
        <v>5137</v>
      </c>
      <c r="H67" s="103">
        <f>SUM(H68:H79)</f>
        <v>1287</v>
      </c>
      <c r="I67" s="30">
        <f t="shared" si="4"/>
        <v>6424</v>
      </c>
      <c r="J67" s="30"/>
      <c r="K67" s="30">
        <f t="shared" si="5"/>
        <v>8249</v>
      </c>
      <c r="L67" s="30"/>
      <c r="M67" s="30"/>
    </row>
    <row r="68" spans="1:13" ht="11.25" customHeight="1">
      <c r="A68" s="102"/>
      <c r="B68" s="29" t="s">
        <v>45</v>
      </c>
      <c r="C68" s="91">
        <v>322</v>
      </c>
      <c r="D68" s="91">
        <v>40</v>
      </c>
      <c r="E68" s="133">
        <f t="shared" si="3"/>
        <v>362</v>
      </c>
      <c r="F68" s="100"/>
      <c r="G68" s="100">
        <v>1138</v>
      </c>
      <c r="H68" s="100">
        <v>154</v>
      </c>
      <c r="I68" s="30">
        <f t="shared" si="4"/>
        <v>1292</v>
      </c>
      <c r="J68" s="30"/>
      <c r="K68" s="30">
        <f t="shared" si="5"/>
        <v>1654</v>
      </c>
      <c r="L68" s="30"/>
      <c r="M68" s="107"/>
    </row>
    <row r="69" spans="1:13" ht="11.25" customHeight="1">
      <c r="A69" s="102"/>
      <c r="B69" s="29" t="s">
        <v>46</v>
      </c>
      <c r="C69" s="91">
        <v>43</v>
      </c>
      <c r="D69" s="91">
        <v>11</v>
      </c>
      <c r="E69" s="133">
        <f t="shared" si="3"/>
        <v>54</v>
      </c>
      <c r="F69" s="100"/>
      <c r="G69" s="100">
        <v>123</v>
      </c>
      <c r="H69" s="100">
        <v>12</v>
      </c>
      <c r="I69" s="30">
        <f t="shared" si="4"/>
        <v>135</v>
      </c>
      <c r="J69" s="30"/>
      <c r="K69" s="30">
        <f t="shared" si="5"/>
        <v>189</v>
      </c>
      <c r="L69" s="30"/>
      <c r="M69" s="107"/>
    </row>
    <row r="70" spans="1:13" ht="11.25" customHeight="1">
      <c r="A70" s="102"/>
      <c r="B70" s="29" t="s">
        <v>47</v>
      </c>
      <c r="C70" s="91">
        <v>260</v>
      </c>
      <c r="D70" s="91">
        <v>56</v>
      </c>
      <c r="E70" s="133">
        <f t="shared" si="3"/>
        <v>316</v>
      </c>
      <c r="F70" s="100"/>
      <c r="G70" s="100">
        <v>1050</v>
      </c>
      <c r="H70" s="100">
        <v>173</v>
      </c>
      <c r="I70" s="30">
        <f t="shared" si="4"/>
        <v>1223</v>
      </c>
      <c r="J70" s="30"/>
      <c r="K70" s="30">
        <f t="shared" si="5"/>
        <v>1539</v>
      </c>
      <c r="L70" s="30"/>
      <c r="M70" s="107"/>
    </row>
    <row r="71" spans="1:13" ht="11.25" customHeight="1">
      <c r="A71" s="102"/>
      <c r="B71" s="29" t="s">
        <v>48</v>
      </c>
      <c r="C71" s="91">
        <v>276</v>
      </c>
      <c r="D71" s="91">
        <v>123</v>
      </c>
      <c r="E71" s="133">
        <f t="shared" si="3"/>
        <v>399</v>
      </c>
      <c r="F71" s="100"/>
      <c r="G71" s="100">
        <v>1069</v>
      </c>
      <c r="H71" s="100">
        <v>523</v>
      </c>
      <c r="I71" s="30">
        <f t="shared" si="4"/>
        <v>1592</v>
      </c>
      <c r="J71" s="30"/>
      <c r="K71" s="30">
        <f t="shared" si="5"/>
        <v>1991</v>
      </c>
      <c r="L71" s="30"/>
      <c r="M71" s="107"/>
    </row>
    <row r="72" spans="1:13" ht="11.25" customHeight="1">
      <c r="A72" s="102"/>
      <c r="B72" s="29" t="s">
        <v>190</v>
      </c>
      <c r="C72" s="115" t="s">
        <v>90</v>
      </c>
      <c r="D72" s="115" t="s">
        <v>90</v>
      </c>
      <c r="E72" s="115" t="s">
        <v>90</v>
      </c>
      <c r="F72" s="100"/>
      <c r="G72" s="100">
        <v>151</v>
      </c>
      <c r="H72" s="100">
        <v>77</v>
      </c>
      <c r="I72" s="30">
        <f t="shared" si="4"/>
        <v>228</v>
      </c>
      <c r="J72" s="30"/>
      <c r="K72" s="30">
        <f t="shared" si="5"/>
        <v>228</v>
      </c>
      <c r="L72" s="30"/>
      <c r="M72" s="107"/>
    </row>
    <row r="73" spans="1:13" ht="11.25" customHeight="1">
      <c r="A73" s="102"/>
      <c r="B73" s="29" t="s">
        <v>49</v>
      </c>
      <c r="C73" s="91">
        <v>53</v>
      </c>
      <c r="D73" s="91">
        <v>20</v>
      </c>
      <c r="E73" s="133">
        <f t="shared" si="3"/>
        <v>73</v>
      </c>
      <c r="F73" s="100"/>
      <c r="G73" s="100">
        <v>134</v>
      </c>
      <c r="H73" s="100">
        <v>47</v>
      </c>
      <c r="I73" s="30">
        <f t="shared" si="4"/>
        <v>181</v>
      </c>
      <c r="J73" s="30"/>
      <c r="K73" s="30">
        <f t="shared" si="5"/>
        <v>254</v>
      </c>
      <c r="L73" s="30"/>
      <c r="M73" s="107"/>
    </row>
    <row r="74" spans="1:13" ht="11.25" customHeight="1">
      <c r="A74" s="102"/>
      <c r="B74" s="29" t="s">
        <v>50</v>
      </c>
      <c r="C74" s="91">
        <v>50</v>
      </c>
      <c r="D74" s="91">
        <v>18</v>
      </c>
      <c r="E74" s="133">
        <f t="shared" si="3"/>
        <v>68</v>
      </c>
      <c r="F74" s="100"/>
      <c r="G74" s="100">
        <v>136</v>
      </c>
      <c r="H74" s="100">
        <v>54</v>
      </c>
      <c r="I74" s="30">
        <f t="shared" si="4"/>
        <v>190</v>
      </c>
      <c r="J74" s="30"/>
      <c r="K74" s="30">
        <f t="shared" si="5"/>
        <v>258</v>
      </c>
      <c r="L74" s="30"/>
      <c r="M74" s="107"/>
    </row>
    <row r="75" spans="1:13" ht="11.25" customHeight="1">
      <c r="A75" s="102"/>
      <c r="B75" s="29" t="s">
        <v>51</v>
      </c>
      <c r="C75" s="91">
        <v>120</v>
      </c>
      <c r="D75" s="91">
        <v>45</v>
      </c>
      <c r="E75" s="133">
        <f t="shared" si="3"/>
        <v>165</v>
      </c>
      <c r="F75" s="100"/>
      <c r="G75" s="100">
        <v>369</v>
      </c>
      <c r="H75" s="100">
        <v>136</v>
      </c>
      <c r="I75" s="30">
        <f t="shared" si="4"/>
        <v>505</v>
      </c>
      <c r="J75" s="30"/>
      <c r="K75" s="30">
        <f t="shared" si="5"/>
        <v>670</v>
      </c>
      <c r="L75" s="30"/>
      <c r="M75" s="107"/>
    </row>
    <row r="76" spans="1:13" ht="11.25" customHeight="1">
      <c r="A76" s="102"/>
      <c r="B76" s="29" t="s">
        <v>52</v>
      </c>
      <c r="C76" s="91">
        <v>160</v>
      </c>
      <c r="D76" s="91">
        <v>13</v>
      </c>
      <c r="E76" s="133">
        <f t="shared" si="3"/>
        <v>173</v>
      </c>
      <c r="F76" s="100"/>
      <c r="G76" s="100">
        <v>527</v>
      </c>
      <c r="H76" s="100">
        <v>26</v>
      </c>
      <c r="I76" s="30">
        <f t="shared" si="4"/>
        <v>553</v>
      </c>
      <c r="J76" s="30"/>
      <c r="K76" s="30">
        <f t="shared" si="5"/>
        <v>726</v>
      </c>
      <c r="L76" s="30"/>
      <c r="M76" s="107"/>
    </row>
    <row r="77" spans="1:13" ht="11.25" customHeight="1">
      <c r="A77" s="102"/>
      <c r="B77" s="116" t="s">
        <v>191</v>
      </c>
      <c r="C77" s="115" t="s">
        <v>90</v>
      </c>
      <c r="D77" s="115" t="s">
        <v>90</v>
      </c>
      <c r="E77" s="115" t="s">
        <v>90</v>
      </c>
      <c r="F77" s="100"/>
      <c r="G77" s="100">
        <v>1</v>
      </c>
      <c r="H77" s="100">
        <v>0</v>
      </c>
      <c r="I77" s="30">
        <f t="shared" si="4"/>
        <v>1</v>
      </c>
      <c r="J77" s="30"/>
      <c r="K77" s="30">
        <f t="shared" si="5"/>
        <v>1</v>
      </c>
      <c r="L77" s="30"/>
      <c r="M77" s="107"/>
    </row>
    <row r="78" spans="1:13" ht="11.25" customHeight="1">
      <c r="A78" s="102"/>
      <c r="B78" s="29" t="s">
        <v>54</v>
      </c>
      <c r="C78" s="91">
        <v>140</v>
      </c>
      <c r="D78" s="91">
        <v>21</v>
      </c>
      <c r="E78" s="133">
        <f t="shared" si="3"/>
        <v>161</v>
      </c>
      <c r="F78" s="100"/>
      <c r="G78" s="100">
        <v>318</v>
      </c>
      <c r="H78" s="100">
        <v>57</v>
      </c>
      <c r="I78" s="30">
        <f t="shared" si="4"/>
        <v>375</v>
      </c>
      <c r="J78" s="30"/>
      <c r="K78" s="30">
        <f t="shared" si="5"/>
        <v>536</v>
      </c>
      <c r="L78" s="30"/>
      <c r="M78" s="107"/>
    </row>
    <row r="79" spans="1:13" ht="11.25" customHeight="1">
      <c r="A79" s="102"/>
      <c r="B79" s="29" t="s">
        <v>55</v>
      </c>
      <c r="C79" s="91">
        <v>46</v>
      </c>
      <c r="D79" s="91">
        <v>8</v>
      </c>
      <c r="E79" s="133">
        <f t="shared" si="3"/>
        <v>54</v>
      </c>
      <c r="F79" s="100"/>
      <c r="G79" s="100">
        <v>121</v>
      </c>
      <c r="H79" s="100">
        <v>28</v>
      </c>
      <c r="I79" s="30">
        <f t="shared" si="4"/>
        <v>149</v>
      </c>
      <c r="J79" s="30"/>
      <c r="K79" s="30">
        <f t="shared" si="5"/>
        <v>203</v>
      </c>
      <c r="L79" s="30"/>
      <c r="M79" s="107"/>
    </row>
    <row r="80" spans="1:13" ht="11.25" customHeight="1">
      <c r="A80" s="28"/>
      <c r="B80" s="28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107"/>
    </row>
    <row r="81" spans="1:13" ht="11.25" customHeight="1">
      <c r="A81" s="80" t="s">
        <v>56</v>
      </c>
      <c r="B81" s="102"/>
      <c r="C81" s="30">
        <f>SUM(C82:C83)</f>
        <v>338</v>
      </c>
      <c r="D81" s="30">
        <f>SUM(D82:D83)</f>
        <v>678</v>
      </c>
      <c r="E81" s="133">
        <f t="shared" si="3"/>
        <v>1016</v>
      </c>
      <c r="F81" s="30"/>
      <c r="G81" s="30">
        <f>SUM(G82:G83)</f>
        <v>1513</v>
      </c>
      <c r="H81" s="30">
        <f>SUM(H82:H83)</f>
        <v>2492</v>
      </c>
      <c r="I81" s="30">
        <f t="shared" si="4"/>
        <v>4005</v>
      </c>
      <c r="J81" s="30"/>
      <c r="K81" s="30">
        <f t="shared" si="5"/>
        <v>5021</v>
      </c>
      <c r="L81" s="30"/>
      <c r="M81" s="30"/>
    </row>
    <row r="82" spans="1:13" ht="11.25" customHeight="1">
      <c r="A82" s="102"/>
      <c r="B82" s="102" t="s">
        <v>193</v>
      </c>
      <c r="C82" s="142">
        <v>6</v>
      </c>
      <c r="D82" s="142">
        <v>6</v>
      </c>
      <c r="E82" s="133">
        <f t="shared" si="3"/>
        <v>12</v>
      </c>
      <c r="F82" s="142"/>
      <c r="G82" s="142">
        <v>19</v>
      </c>
      <c r="H82" s="142">
        <v>22</v>
      </c>
      <c r="I82" s="30">
        <f t="shared" si="4"/>
        <v>41</v>
      </c>
      <c r="J82" s="131"/>
      <c r="K82" s="30">
        <f t="shared" si="5"/>
        <v>53</v>
      </c>
      <c r="L82" s="30"/>
      <c r="M82" s="30"/>
    </row>
    <row r="83" spans="1:13" ht="11.25" customHeight="1">
      <c r="A83" s="102"/>
      <c r="B83" s="102" t="s">
        <v>57</v>
      </c>
      <c r="C83" s="100">
        <v>332</v>
      </c>
      <c r="D83" s="100">
        <v>672</v>
      </c>
      <c r="E83" s="133">
        <f t="shared" si="3"/>
        <v>1004</v>
      </c>
      <c r="F83" s="100"/>
      <c r="G83" s="100">
        <f>1191+303</f>
        <v>1494</v>
      </c>
      <c r="H83" s="100">
        <f>2003+467</f>
        <v>2470</v>
      </c>
      <c r="I83" s="30">
        <f t="shared" si="4"/>
        <v>3964</v>
      </c>
      <c r="J83" s="117"/>
      <c r="K83" s="30">
        <f t="shared" si="5"/>
        <v>4968</v>
      </c>
      <c r="L83" s="30"/>
      <c r="M83" s="30"/>
    </row>
    <row r="84" spans="1:13" ht="11.25" customHeight="1">
      <c r="A84" s="102"/>
      <c r="B84" s="102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</row>
    <row r="85" spans="1:13" ht="11.25" customHeight="1">
      <c r="A85" s="28" t="s">
        <v>69</v>
      </c>
      <c r="B85" s="102"/>
      <c r="C85" s="30">
        <f>SUM(C86)</f>
        <v>218</v>
      </c>
      <c r="D85" s="30">
        <f>SUM(D86)</f>
        <v>272</v>
      </c>
      <c r="E85" s="30">
        <f>SUM(C85:D85)</f>
        <v>490</v>
      </c>
      <c r="F85" s="30"/>
      <c r="G85" s="30">
        <f>SUM(G86)</f>
        <v>853</v>
      </c>
      <c r="H85" s="30">
        <f>SUM(H86)</f>
        <v>925</v>
      </c>
      <c r="I85" s="30">
        <f t="shared" si="4"/>
        <v>1778</v>
      </c>
      <c r="J85" s="30"/>
      <c r="K85" s="30">
        <f t="shared" si="5"/>
        <v>2268</v>
      </c>
      <c r="L85" s="30"/>
      <c r="M85" s="30"/>
    </row>
    <row r="86" spans="1:13" ht="11.25" customHeight="1">
      <c r="A86" s="102"/>
      <c r="B86" s="102" t="s">
        <v>70</v>
      </c>
      <c r="C86" s="100">
        <v>218</v>
      </c>
      <c r="D86" s="100">
        <v>272</v>
      </c>
      <c r="E86" s="30">
        <f>SUM(C86:D86)</f>
        <v>490</v>
      </c>
      <c r="F86" s="100"/>
      <c r="G86" s="100">
        <v>853</v>
      </c>
      <c r="H86" s="100">
        <v>925</v>
      </c>
      <c r="I86" s="30">
        <f t="shared" si="4"/>
        <v>1778</v>
      </c>
      <c r="J86" s="30"/>
      <c r="K86" s="30">
        <f t="shared" si="5"/>
        <v>2268</v>
      </c>
      <c r="L86" s="30"/>
      <c r="M86" s="30"/>
    </row>
    <row r="87" spans="1:13" ht="11.25" customHeight="1">
      <c r="A87" s="102"/>
      <c r="B87" s="102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</row>
    <row r="88" spans="1:13" ht="11.25" customHeight="1">
      <c r="A88" s="28" t="s">
        <v>58</v>
      </c>
      <c r="B88" s="28"/>
      <c r="C88" s="30">
        <f>SUM(C89:C94)</f>
        <v>62</v>
      </c>
      <c r="D88" s="30">
        <f>SUM(D89:D94)</f>
        <v>39</v>
      </c>
      <c r="E88" s="30">
        <f aca="true" t="shared" si="6" ref="E88:E130">SUM(C88:D88)</f>
        <v>101</v>
      </c>
      <c r="F88" s="30"/>
      <c r="G88" s="30">
        <f>SUM(G89:G94)</f>
        <v>205</v>
      </c>
      <c r="H88" s="30">
        <f>SUM(H89:H94)</f>
        <v>150</v>
      </c>
      <c r="I88" s="30">
        <f aca="true" t="shared" si="7" ref="I88:I130">SUM(G88:H88)</f>
        <v>355</v>
      </c>
      <c r="J88" s="30"/>
      <c r="K88" s="30">
        <f aca="true" t="shared" si="8" ref="K88:K130">SUM(E88,I88)</f>
        <v>456</v>
      </c>
      <c r="L88" s="30"/>
      <c r="M88" s="30"/>
    </row>
    <row r="89" spans="1:13" ht="11.25" customHeight="1">
      <c r="A89" s="102"/>
      <c r="B89" s="118" t="s">
        <v>59</v>
      </c>
      <c r="C89" s="100">
        <v>4</v>
      </c>
      <c r="D89" s="100">
        <v>8</v>
      </c>
      <c r="E89" s="30">
        <f t="shared" si="6"/>
        <v>12</v>
      </c>
      <c r="F89" s="100"/>
      <c r="G89" s="100">
        <v>5</v>
      </c>
      <c r="H89" s="100">
        <v>28</v>
      </c>
      <c r="I89" s="30">
        <f t="shared" si="7"/>
        <v>33</v>
      </c>
      <c r="J89" s="30"/>
      <c r="K89" s="30">
        <f t="shared" si="8"/>
        <v>45</v>
      </c>
      <c r="L89" s="30"/>
      <c r="M89" s="107"/>
    </row>
    <row r="90" spans="1:13" ht="11.25" customHeight="1">
      <c r="A90" s="102"/>
      <c r="B90" s="118" t="s">
        <v>60</v>
      </c>
      <c r="C90" s="100">
        <v>3</v>
      </c>
      <c r="D90" s="100">
        <v>1</v>
      </c>
      <c r="E90" s="30">
        <f t="shared" si="6"/>
        <v>4</v>
      </c>
      <c r="F90" s="100"/>
      <c r="G90" s="100">
        <v>23</v>
      </c>
      <c r="H90" s="100">
        <v>6</v>
      </c>
      <c r="I90" s="30">
        <f t="shared" si="7"/>
        <v>29</v>
      </c>
      <c r="J90" s="30"/>
      <c r="K90" s="30">
        <f t="shared" si="8"/>
        <v>33</v>
      </c>
      <c r="L90" s="30"/>
      <c r="M90" s="107"/>
    </row>
    <row r="91" spans="1:13" ht="11.25" customHeight="1">
      <c r="A91" s="102"/>
      <c r="B91" s="118" t="s">
        <v>61</v>
      </c>
      <c r="C91" s="100">
        <v>8</v>
      </c>
      <c r="D91" s="100">
        <v>12</v>
      </c>
      <c r="E91" s="30">
        <f t="shared" si="6"/>
        <v>20</v>
      </c>
      <c r="F91" s="100"/>
      <c r="G91" s="100">
        <v>33</v>
      </c>
      <c r="H91" s="100">
        <v>46</v>
      </c>
      <c r="I91" s="30">
        <f t="shared" si="7"/>
        <v>79</v>
      </c>
      <c r="J91" s="30"/>
      <c r="K91" s="30">
        <f t="shared" si="8"/>
        <v>99</v>
      </c>
      <c r="L91" s="30"/>
      <c r="M91" s="107"/>
    </row>
    <row r="92" spans="1:13" ht="11.25" customHeight="1">
      <c r="A92" s="102"/>
      <c r="B92" s="118" t="s">
        <v>62</v>
      </c>
      <c r="C92" s="100">
        <v>4</v>
      </c>
      <c r="D92" s="100">
        <v>3</v>
      </c>
      <c r="E92" s="30">
        <f t="shared" si="6"/>
        <v>7</v>
      </c>
      <c r="F92" s="100"/>
      <c r="G92" s="100">
        <v>8</v>
      </c>
      <c r="H92" s="100">
        <v>3</v>
      </c>
      <c r="I92" s="30">
        <f t="shared" si="7"/>
        <v>11</v>
      </c>
      <c r="J92" s="30"/>
      <c r="K92" s="30">
        <f t="shared" si="8"/>
        <v>18</v>
      </c>
      <c r="L92" s="30"/>
      <c r="M92" s="107"/>
    </row>
    <row r="93" spans="1:13" ht="11.25" customHeight="1">
      <c r="A93" s="102"/>
      <c r="B93" s="118" t="s">
        <v>63</v>
      </c>
      <c r="C93" s="100">
        <v>35</v>
      </c>
      <c r="D93" s="100">
        <v>8</v>
      </c>
      <c r="E93" s="30">
        <f t="shared" si="6"/>
        <v>43</v>
      </c>
      <c r="F93" s="100"/>
      <c r="G93" s="100">
        <v>112</v>
      </c>
      <c r="H93" s="100">
        <v>44</v>
      </c>
      <c r="I93" s="30">
        <f t="shared" si="7"/>
        <v>156</v>
      </c>
      <c r="J93" s="30"/>
      <c r="K93" s="30">
        <f t="shared" si="8"/>
        <v>199</v>
      </c>
      <c r="L93" s="30"/>
      <c r="M93" s="107"/>
    </row>
    <row r="94" spans="1:13" ht="11.25" customHeight="1">
      <c r="A94" s="102"/>
      <c r="B94" s="118" t="s">
        <v>64</v>
      </c>
      <c r="C94" s="100">
        <v>8</v>
      </c>
      <c r="D94" s="100">
        <v>7</v>
      </c>
      <c r="E94" s="30">
        <f t="shared" si="6"/>
        <v>15</v>
      </c>
      <c r="F94" s="100"/>
      <c r="G94" s="100">
        <v>24</v>
      </c>
      <c r="H94" s="100">
        <v>23</v>
      </c>
      <c r="I94" s="30">
        <f t="shared" si="7"/>
        <v>47</v>
      </c>
      <c r="J94" s="30"/>
      <c r="K94" s="30">
        <f t="shared" si="8"/>
        <v>62</v>
      </c>
      <c r="L94" s="30"/>
      <c r="M94" s="107"/>
    </row>
    <row r="95" spans="1:13" ht="11.25" customHeight="1">
      <c r="A95" s="114"/>
      <c r="B95" s="110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107"/>
    </row>
    <row r="96" spans="1:13" ht="11.25" customHeight="1">
      <c r="A96" s="28" t="s">
        <v>65</v>
      </c>
      <c r="B96" s="102"/>
      <c r="C96" s="103">
        <f>SUM(C97)</f>
        <v>130</v>
      </c>
      <c r="D96" s="103">
        <f>SUM(D97)</f>
        <v>389</v>
      </c>
      <c r="E96" s="30">
        <f t="shared" si="6"/>
        <v>519</v>
      </c>
      <c r="F96" s="30"/>
      <c r="G96" s="103">
        <f>SUM(G97)</f>
        <v>627</v>
      </c>
      <c r="H96" s="103">
        <f>SUM(H97)</f>
        <v>1467</v>
      </c>
      <c r="I96" s="30">
        <f t="shared" si="7"/>
        <v>2094</v>
      </c>
      <c r="J96" s="30"/>
      <c r="K96" s="30">
        <f t="shared" si="8"/>
        <v>2613</v>
      </c>
      <c r="L96" s="30"/>
      <c r="M96" s="30"/>
    </row>
    <row r="97" spans="1:13" ht="11.25" customHeight="1">
      <c r="A97" s="102"/>
      <c r="B97" s="110" t="s">
        <v>66</v>
      </c>
      <c r="C97" s="100">
        <v>130</v>
      </c>
      <c r="D97" s="100">
        <v>389</v>
      </c>
      <c r="E97" s="30">
        <f t="shared" si="6"/>
        <v>519</v>
      </c>
      <c r="F97" s="100"/>
      <c r="G97" s="100">
        <v>627</v>
      </c>
      <c r="H97" s="100">
        <v>1467</v>
      </c>
      <c r="I97" s="30">
        <f t="shared" si="7"/>
        <v>2094</v>
      </c>
      <c r="J97" s="30"/>
      <c r="K97" s="30">
        <f t="shared" si="8"/>
        <v>2613</v>
      </c>
      <c r="L97" s="30"/>
      <c r="M97" s="30"/>
    </row>
    <row r="98" spans="1:13" ht="11.25" customHeight="1">
      <c r="A98" s="119"/>
      <c r="B98" s="11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</row>
    <row r="99" spans="1:13" ht="11.25" customHeight="1">
      <c r="A99" s="28" t="s">
        <v>71</v>
      </c>
      <c r="B99" s="102"/>
      <c r="C99" s="103">
        <f>SUM(C100)</f>
        <v>91</v>
      </c>
      <c r="D99" s="103">
        <f>SUM(D100)</f>
        <v>443</v>
      </c>
      <c r="E99" s="30">
        <f t="shared" si="6"/>
        <v>534</v>
      </c>
      <c r="F99" s="30"/>
      <c r="G99" s="103">
        <f>SUM(G100)</f>
        <v>388</v>
      </c>
      <c r="H99" s="103">
        <f>SUM(H100)</f>
        <v>1462</v>
      </c>
      <c r="I99" s="30">
        <f t="shared" si="7"/>
        <v>1850</v>
      </c>
      <c r="J99" s="30"/>
      <c r="K99" s="30">
        <f t="shared" si="8"/>
        <v>2384</v>
      </c>
      <c r="L99" s="30"/>
      <c r="M99" s="30"/>
    </row>
    <row r="100" spans="1:13" ht="11.25" customHeight="1">
      <c r="A100" s="102"/>
      <c r="B100" s="110" t="s">
        <v>72</v>
      </c>
      <c r="C100" s="100">
        <v>91</v>
      </c>
      <c r="D100" s="100">
        <v>443</v>
      </c>
      <c r="E100" s="30">
        <f t="shared" si="6"/>
        <v>534</v>
      </c>
      <c r="F100" s="100"/>
      <c r="G100" s="100">
        <v>388</v>
      </c>
      <c r="H100" s="100">
        <v>1462</v>
      </c>
      <c r="I100" s="30">
        <f t="shared" si="7"/>
        <v>1850</v>
      </c>
      <c r="J100" s="30"/>
      <c r="K100" s="30">
        <f t="shared" si="8"/>
        <v>2384</v>
      </c>
      <c r="L100" s="30"/>
      <c r="M100" s="30"/>
    </row>
    <row r="101" spans="1:13" ht="11.25" customHeight="1">
      <c r="A101" s="28"/>
      <c r="B101" s="11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</row>
    <row r="102" spans="1:13" ht="11.25" customHeight="1">
      <c r="A102" s="28"/>
      <c r="B102" s="110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</row>
    <row r="103" spans="1:13" ht="11.25" customHeight="1">
      <c r="A103" s="28"/>
      <c r="B103" s="110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</row>
    <row r="104" spans="1:13" ht="11.25" customHeight="1">
      <c r="A104" s="28" t="s">
        <v>17</v>
      </c>
      <c r="B104" s="102"/>
      <c r="C104" s="103">
        <f>SUM(C105:C109)</f>
        <v>405</v>
      </c>
      <c r="D104" s="103">
        <f>SUM(D105:D109)</f>
        <v>437</v>
      </c>
      <c r="E104" s="30">
        <f t="shared" si="6"/>
        <v>842</v>
      </c>
      <c r="F104" s="103"/>
      <c r="G104" s="103">
        <f>SUM(G105:G109)</f>
        <v>1602</v>
      </c>
      <c r="H104" s="103">
        <f>SUM(H105:H109)</f>
        <v>1738</v>
      </c>
      <c r="I104" s="30">
        <f t="shared" si="7"/>
        <v>3340</v>
      </c>
      <c r="J104" s="30"/>
      <c r="K104" s="30">
        <f t="shared" si="8"/>
        <v>4182</v>
      </c>
      <c r="L104" s="30"/>
      <c r="M104" s="30"/>
    </row>
    <row r="105" spans="1:13" ht="11.25" customHeight="1">
      <c r="A105" s="102"/>
      <c r="B105" s="29" t="s">
        <v>18</v>
      </c>
      <c r="C105" s="100">
        <v>131</v>
      </c>
      <c r="D105" s="100">
        <v>80</v>
      </c>
      <c r="E105" s="30">
        <f t="shared" si="6"/>
        <v>211</v>
      </c>
      <c r="F105" s="100"/>
      <c r="G105" s="100">
        <v>547</v>
      </c>
      <c r="H105" s="100">
        <v>260</v>
      </c>
      <c r="I105" s="30">
        <f t="shared" si="7"/>
        <v>807</v>
      </c>
      <c r="J105" s="107"/>
      <c r="K105" s="30">
        <f t="shared" si="8"/>
        <v>1018</v>
      </c>
      <c r="L105" s="30"/>
      <c r="M105" s="118"/>
    </row>
    <row r="106" spans="1:13" ht="11.25" customHeight="1">
      <c r="A106" s="102"/>
      <c r="B106" s="29" t="s">
        <v>19</v>
      </c>
      <c r="C106" s="100">
        <v>44</v>
      </c>
      <c r="D106" s="100">
        <v>14</v>
      </c>
      <c r="E106" s="30">
        <f t="shared" si="6"/>
        <v>58</v>
      </c>
      <c r="F106" s="100"/>
      <c r="G106" s="100">
        <v>166</v>
      </c>
      <c r="H106" s="100">
        <v>53</v>
      </c>
      <c r="I106" s="30">
        <f t="shared" si="7"/>
        <v>219</v>
      </c>
      <c r="J106" s="107"/>
      <c r="K106" s="30">
        <f t="shared" si="8"/>
        <v>277</v>
      </c>
      <c r="L106" s="30"/>
      <c r="M106" s="118"/>
    </row>
    <row r="107" spans="1:13" ht="11.25" customHeight="1">
      <c r="A107" s="102"/>
      <c r="B107" s="29" t="s">
        <v>20</v>
      </c>
      <c r="C107" s="100">
        <v>63</v>
      </c>
      <c r="D107" s="100">
        <v>62</v>
      </c>
      <c r="E107" s="30">
        <f t="shared" si="6"/>
        <v>125</v>
      </c>
      <c r="F107" s="100"/>
      <c r="G107" s="100">
        <v>216</v>
      </c>
      <c r="H107" s="100">
        <v>173</v>
      </c>
      <c r="I107" s="30">
        <f t="shared" si="7"/>
        <v>389</v>
      </c>
      <c r="J107" s="107"/>
      <c r="K107" s="30">
        <f t="shared" si="8"/>
        <v>514</v>
      </c>
      <c r="L107" s="30"/>
      <c r="M107" s="118"/>
    </row>
    <row r="108" spans="1:13" ht="11.25" customHeight="1">
      <c r="A108" s="102"/>
      <c r="B108" s="29" t="s">
        <v>21</v>
      </c>
      <c r="C108" s="100">
        <v>62</v>
      </c>
      <c r="D108" s="100">
        <v>134</v>
      </c>
      <c r="E108" s="30">
        <f t="shared" si="6"/>
        <v>196</v>
      </c>
      <c r="F108" s="100"/>
      <c r="G108" s="100">
        <v>257</v>
      </c>
      <c r="H108" s="100">
        <v>503</v>
      </c>
      <c r="I108" s="30">
        <f t="shared" si="7"/>
        <v>760</v>
      </c>
      <c r="J108" s="107"/>
      <c r="K108" s="30">
        <f t="shared" si="8"/>
        <v>956</v>
      </c>
      <c r="L108" s="30"/>
      <c r="M108" s="118"/>
    </row>
    <row r="109" spans="1:13" ht="11.25" customHeight="1">
      <c r="A109" s="102"/>
      <c r="B109" s="29" t="s">
        <v>22</v>
      </c>
      <c r="C109" s="100">
        <v>105</v>
      </c>
      <c r="D109" s="100">
        <v>147</v>
      </c>
      <c r="E109" s="30">
        <f t="shared" si="6"/>
        <v>252</v>
      </c>
      <c r="F109" s="100"/>
      <c r="G109" s="100">
        <v>416</v>
      </c>
      <c r="H109" s="100">
        <v>749</v>
      </c>
      <c r="I109" s="30">
        <f t="shared" si="7"/>
        <v>1165</v>
      </c>
      <c r="J109" s="107"/>
      <c r="K109" s="30">
        <f t="shared" si="8"/>
        <v>1417</v>
      </c>
      <c r="L109" s="30"/>
      <c r="M109" s="118"/>
    </row>
    <row r="110" spans="1:13" ht="11.25" customHeight="1">
      <c r="A110" s="102"/>
      <c r="B110" s="102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</row>
    <row r="111" spans="1:13" ht="11.25" customHeight="1">
      <c r="A111" s="28" t="s">
        <v>67</v>
      </c>
      <c r="B111" s="102"/>
      <c r="C111" s="103">
        <f>SUM(C112)</f>
        <v>105</v>
      </c>
      <c r="D111" s="103">
        <f>SUM(D112)</f>
        <v>414</v>
      </c>
      <c r="E111" s="30">
        <f t="shared" si="6"/>
        <v>519</v>
      </c>
      <c r="F111" s="30"/>
      <c r="G111" s="103">
        <f>SUM(G112)</f>
        <v>378</v>
      </c>
      <c r="H111" s="103">
        <f>SUM(H112)</f>
        <v>1156</v>
      </c>
      <c r="I111" s="30">
        <f t="shared" si="7"/>
        <v>1534</v>
      </c>
      <c r="J111" s="30"/>
      <c r="K111" s="30">
        <f t="shared" si="8"/>
        <v>2053</v>
      </c>
      <c r="L111" s="30"/>
      <c r="M111" s="30"/>
    </row>
    <row r="112" spans="1:13" ht="11.25" customHeight="1">
      <c r="A112" s="102"/>
      <c r="B112" s="102" t="s">
        <v>68</v>
      </c>
      <c r="C112" s="100">
        <v>105</v>
      </c>
      <c r="D112" s="100">
        <v>414</v>
      </c>
      <c r="E112" s="30">
        <f t="shared" si="6"/>
        <v>519</v>
      </c>
      <c r="F112" s="100"/>
      <c r="G112" s="100">
        <v>378</v>
      </c>
      <c r="H112" s="100">
        <v>1156</v>
      </c>
      <c r="I112" s="30">
        <f t="shared" si="7"/>
        <v>1534</v>
      </c>
      <c r="J112" s="30"/>
      <c r="K112" s="30">
        <f t="shared" si="8"/>
        <v>2053</v>
      </c>
      <c r="L112" s="30"/>
      <c r="M112" s="30"/>
    </row>
    <row r="113" spans="1:13" ht="11.25" customHeight="1">
      <c r="A113" s="102"/>
      <c r="B113" s="102"/>
      <c r="C113" s="103"/>
      <c r="D113" s="103"/>
      <c r="E113" s="103"/>
      <c r="F113" s="103"/>
      <c r="G113" s="103"/>
      <c r="H113" s="103"/>
      <c r="I113" s="103"/>
      <c r="J113" s="30"/>
      <c r="K113" s="30"/>
      <c r="L113" s="30"/>
      <c r="M113" s="30"/>
    </row>
    <row r="114" spans="1:13" ht="11.25" customHeight="1">
      <c r="A114" s="28" t="s">
        <v>77</v>
      </c>
      <c r="B114" s="102"/>
      <c r="C114" s="103">
        <f>SUM(C115:C130)</f>
        <v>1950</v>
      </c>
      <c r="D114" s="103">
        <f>SUM(D115:D130)</f>
        <v>1852</v>
      </c>
      <c r="E114" s="30">
        <f t="shared" si="6"/>
        <v>3802</v>
      </c>
      <c r="F114" s="103"/>
      <c r="G114" s="103">
        <f>SUM(G115:G130)</f>
        <v>5722</v>
      </c>
      <c r="H114" s="103">
        <f>SUM(H115:H130)</f>
        <v>5256</v>
      </c>
      <c r="I114" s="30">
        <f t="shared" si="7"/>
        <v>10978</v>
      </c>
      <c r="J114" s="30"/>
      <c r="K114" s="30">
        <f t="shared" si="8"/>
        <v>14780</v>
      </c>
      <c r="L114" s="30"/>
      <c r="M114" s="30"/>
    </row>
    <row r="115" spans="1:13" ht="11.25" customHeight="1">
      <c r="A115" s="102"/>
      <c r="B115" s="29" t="s">
        <v>7</v>
      </c>
      <c r="C115" s="100">
        <v>108</v>
      </c>
      <c r="D115" s="100">
        <v>83</v>
      </c>
      <c r="E115" s="30">
        <f t="shared" si="6"/>
        <v>191</v>
      </c>
      <c r="F115" s="100"/>
      <c r="G115" s="100">
        <v>269</v>
      </c>
      <c r="H115" s="100">
        <v>176</v>
      </c>
      <c r="I115" s="30">
        <f t="shared" si="7"/>
        <v>445</v>
      </c>
      <c r="J115" s="30"/>
      <c r="K115" s="30">
        <f t="shared" si="8"/>
        <v>636</v>
      </c>
      <c r="L115" s="30"/>
      <c r="M115" s="107"/>
    </row>
    <row r="116" spans="1:13" ht="11.25" customHeight="1">
      <c r="A116" s="102"/>
      <c r="B116" s="29" t="s">
        <v>0</v>
      </c>
      <c r="C116" s="100">
        <v>197</v>
      </c>
      <c r="D116" s="100">
        <v>75</v>
      </c>
      <c r="E116" s="30">
        <f t="shared" si="6"/>
        <v>272</v>
      </c>
      <c r="F116" s="100"/>
      <c r="G116" s="100">
        <v>596</v>
      </c>
      <c r="H116" s="100">
        <v>169</v>
      </c>
      <c r="I116" s="30">
        <f t="shared" si="7"/>
        <v>765</v>
      </c>
      <c r="J116" s="30"/>
      <c r="K116" s="30">
        <f t="shared" si="8"/>
        <v>1037</v>
      </c>
      <c r="L116" s="30"/>
      <c r="M116" s="107"/>
    </row>
    <row r="117" spans="1:13" ht="11.25" customHeight="1">
      <c r="A117" s="102"/>
      <c r="B117" s="29" t="s">
        <v>13</v>
      </c>
      <c r="C117" s="100">
        <v>155</v>
      </c>
      <c r="D117" s="100">
        <v>233</v>
      </c>
      <c r="E117" s="30">
        <f t="shared" si="6"/>
        <v>388</v>
      </c>
      <c r="F117" s="100"/>
      <c r="G117" s="100">
        <v>499</v>
      </c>
      <c r="H117" s="100">
        <v>697</v>
      </c>
      <c r="I117" s="30">
        <f t="shared" si="7"/>
        <v>1196</v>
      </c>
      <c r="J117" s="30"/>
      <c r="K117" s="30">
        <f t="shared" si="8"/>
        <v>1584</v>
      </c>
      <c r="L117" s="30"/>
      <c r="M117" s="107"/>
    </row>
    <row r="118" spans="1:13" ht="11.25" customHeight="1">
      <c r="A118" s="102"/>
      <c r="B118" s="29" t="s">
        <v>14</v>
      </c>
      <c r="C118" s="100">
        <v>168</v>
      </c>
      <c r="D118" s="100">
        <v>82</v>
      </c>
      <c r="E118" s="30">
        <f t="shared" si="6"/>
        <v>250</v>
      </c>
      <c r="F118" s="100"/>
      <c r="G118" s="100">
        <v>427</v>
      </c>
      <c r="H118" s="100">
        <v>260</v>
      </c>
      <c r="I118" s="30">
        <f t="shared" si="7"/>
        <v>687</v>
      </c>
      <c r="J118" s="30"/>
      <c r="K118" s="30">
        <f t="shared" si="8"/>
        <v>937</v>
      </c>
      <c r="L118" s="30"/>
      <c r="M118" s="107"/>
    </row>
    <row r="119" spans="1:13" ht="11.25" customHeight="1">
      <c r="A119" s="102"/>
      <c r="B119" s="29" t="s">
        <v>28</v>
      </c>
      <c r="C119" s="100">
        <v>383</v>
      </c>
      <c r="D119" s="100">
        <v>430</v>
      </c>
      <c r="E119" s="30">
        <f t="shared" si="6"/>
        <v>813</v>
      </c>
      <c r="F119" s="100"/>
      <c r="G119" s="100">
        <v>1469</v>
      </c>
      <c r="H119" s="100">
        <v>1505</v>
      </c>
      <c r="I119" s="30">
        <f t="shared" si="7"/>
        <v>2974</v>
      </c>
      <c r="J119" s="30"/>
      <c r="K119" s="30">
        <f t="shared" si="8"/>
        <v>3787</v>
      </c>
      <c r="L119" s="30"/>
      <c r="M119" s="107"/>
    </row>
    <row r="120" spans="1:13" ht="11.25" customHeight="1">
      <c r="A120" s="102"/>
      <c r="B120" s="29" t="s">
        <v>4</v>
      </c>
      <c r="C120" s="100">
        <v>81</v>
      </c>
      <c r="D120" s="100">
        <v>132</v>
      </c>
      <c r="E120" s="30">
        <f t="shared" si="6"/>
        <v>213</v>
      </c>
      <c r="F120" s="100"/>
      <c r="G120" s="100">
        <v>283</v>
      </c>
      <c r="H120" s="100">
        <v>406</v>
      </c>
      <c r="I120" s="30">
        <f t="shared" si="7"/>
        <v>689</v>
      </c>
      <c r="J120" s="30"/>
      <c r="K120" s="30">
        <f t="shared" si="8"/>
        <v>902</v>
      </c>
      <c r="L120" s="30"/>
      <c r="M120" s="107"/>
    </row>
    <row r="121" spans="1:13" ht="11.25" customHeight="1">
      <c r="A121" s="102"/>
      <c r="B121" s="29" t="s">
        <v>30</v>
      </c>
      <c r="C121" s="100">
        <v>133</v>
      </c>
      <c r="D121" s="100">
        <v>77</v>
      </c>
      <c r="E121" s="30">
        <f t="shared" si="6"/>
        <v>210</v>
      </c>
      <c r="F121" s="100"/>
      <c r="G121" s="100">
        <v>313</v>
      </c>
      <c r="H121" s="100">
        <v>185</v>
      </c>
      <c r="I121" s="30">
        <f t="shared" si="7"/>
        <v>498</v>
      </c>
      <c r="J121" s="30"/>
      <c r="K121" s="30">
        <f t="shared" si="8"/>
        <v>708</v>
      </c>
      <c r="L121" s="30"/>
      <c r="M121" s="107"/>
    </row>
    <row r="122" spans="1:13" ht="11.25" customHeight="1">
      <c r="A122" s="102"/>
      <c r="B122" s="29" t="s">
        <v>79</v>
      </c>
      <c r="C122" s="100">
        <v>16</v>
      </c>
      <c r="D122" s="100">
        <v>26</v>
      </c>
      <c r="E122" s="30">
        <f t="shared" si="6"/>
        <v>42</v>
      </c>
      <c r="F122" s="100"/>
      <c r="G122" s="100">
        <v>73</v>
      </c>
      <c r="H122" s="100">
        <v>134</v>
      </c>
      <c r="I122" s="30">
        <f t="shared" si="7"/>
        <v>207</v>
      </c>
      <c r="J122" s="30"/>
      <c r="K122" s="30">
        <f t="shared" si="8"/>
        <v>249</v>
      </c>
      <c r="L122" s="30"/>
      <c r="M122" s="107"/>
    </row>
    <row r="123" spans="1:13" ht="11.25" customHeight="1">
      <c r="A123" s="102"/>
      <c r="B123" s="29" t="s">
        <v>38</v>
      </c>
      <c r="C123" s="100">
        <v>54</v>
      </c>
      <c r="D123" s="100">
        <v>21</v>
      </c>
      <c r="E123" s="30">
        <f t="shared" si="6"/>
        <v>75</v>
      </c>
      <c r="F123" s="100"/>
      <c r="G123" s="100">
        <v>59</v>
      </c>
      <c r="H123" s="100">
        <v>27</v>
      </c>
      <c r="I123" s="30">
        <f t="shared" si="7"/>
        <v>86</v>
      </c>
      <c r="J123" s="30"/>
      <c r="K123" s="30">
        <f t="shared" si="8"/>
        <v>161</v>
      </c>
      <c r="L123" s="30"/>
      <c r="M123" s="107"/>
    </row>
    <row r="124" spans="1:13" ht="11.25" customHeight="1">
      <c r="A124" s="102"/>
      <c r="B124" s="29" t="s">
        <v>39</v>
      </c>
      <c r="C124" s="100">
        <v>92</v>
      </c>
      <c r="D124" s="100">
        <v>54</v>
      </c>
      <c r="E124" s="30">
        <f t="shared" si="6"/>
        <v>146</v>
      </c>
      <c r="F124" s="100"/>
      <c r="G124" s="100">
        <v>92</v>
      </c>
      <c r="H124" s="100">
        <v>97</v>
      </c>
      <c r="I124" s="30">
        <f t="shared" si="7"/>
        <v>189</v>
      </c>
      <c r="J124" s="30"/>
      <c r="K124" s="30">
        <f t="shared" si="8"/>
        <v>335</v>
      </c>
      <c r="L124" s="30"/>
      <c r="M124" s="107"/>
    </row>
    <row r="125" spans="1:13" ht="11.25" customHeight="1">
      <c r="A125" s="102"/>
      <c r="B125" s="29" t="s">
        <v>45</v>
      </c>
      <c r="C125" s="100">
        <v>84</v>
      </c>
      <c r="D125" s="100">
        <v>13</v>
      </c>
      <c r="E125" s="30">
        <f t="shared" si="6"/>
        <v>97</v>
      </c>
      <c r="F125" s="100"/>
      <c r="G125" s="100">
        <v>294</v>
      </c>
      <c r="H125" s="100">
        <v>35</v>
      </c>
      <c r="I125" s="30">
        <f t="shared" si="7"/>
        <v>329</v>
      </c>
      <c r="J125" s="30"/>
      <c r="K125" s="30">
        <f t="shared" si="8"/>
        <v>426</v>
      </c>
      <c r="L125" s="30"/>
      <c r="M125" s="107"/>
    </row>
    <row r="126" spans="1:13" ht="11.25" customHeight="1">
      <c r="A126" s="102"/>
      <c r="B126" s="29" t="s">
        <v>40</v>
      </c>
      <c r="C126" s="100">
        <v>24</v>
      </c>
      <c r="D126" s="100">
        <v>41</v>
      </c>
      <c r="E126" s="30">
        <f t="shared" si="6"/>
        <v>65</v>
      </c>
      <c r="F126" s="100"/>
      <c r="G126" s="100">
        <v>46</v>
      </c>
      <c r="H126" s="100">
        <v>64</v>
      </c>
      <c r="I126" s="30">
        <f t="shared" si="7"/>
        <v>110</v>
      </c>
      <c r="J126" s="30"/>
      <c r="K126" s="30">
        <f t="shared" si="8"/>
        <v>175</v>
      </c>
      <c r="L126" s="30"/>
      <c r="M126" s="107"/>
    </row>
    <row r="127" spans="1:13" ht="11.25" customHeight="1">
      <c r="A127" s="102"/>
      <c r="B127" s="29" t="s">
        <v>78</v>
      </c>
      <c r="C127" s="100">
        <v>257</v>
      </c>
      <c r="D127" s="100">
        <v>103</v>
      </c>
      <c r="E127" s="30">
        <f t="shared" si="6"/>
        <v>360</v>
      </c>
      <c r="F127" s="100"/>
      <c r="G127" s="100">
        <v>808</v>
      </c>
      <c r="H127" s="100">
        <v>325</v>
      </c>
      <c r="I127" s="30">
        <f t="shared" si="7"/>
        <v>1133</v>
      </c>
      <c r="J127" s="30"/>
      <c r="K127" s="30">
        <f t="shared" si="8"/>
        <v>1493</v>
      </c>
      <c r="L127" s="30"/>
      <c r="M127" s="107"/>
    </row>
    <row r="128" spans="1:13" ht="11.25" customHeight="1">
      <c r="A128" s="102"/>
      <c r="B128" s="29" t="s">
        <v>43</v>
      </c>
      <c r="C128" s="100">
        <v>32</v>
      </c>
      <c r="D128" s="100">
        <v>208</v>
      </c>
      <c r="E128" s="30">
        <f t="shared" si="6"/>
        <v>240</v>
      </c>
      <c r="F128" s="100"/>
      <c r="G128" s="100">
        <v>90</v>
      </c>
      <c r="H128" s="100">
        <v>467</v>
      </c>
      <c r="I128" s="30">
        <f t="shared" si="7"/>
        <v>557</v>
      </c>
      <c r="J128" s="30"/>
      <c r="K128" s="30">
        <f t="shared" si="8"/>
        <v>797</v>
      </c>
      <c r="L128" s="30"/>
      <c r="M128" s="107"/>
    </row>
    <row r="129" spans="1:13" ht="11.25" customHeight="1">
      <c r="A129" s="102"/>
      <c r="B129" s="29" t="s">
        <v>15</v>
      </c>
      <c r="C129" s="100">
        <v>109</v>
      </c>
      <c r="D129" s="100">
        <v>193</v>
      </c>
      <c r="E129" s="30">
        <f t="shared" si="6"/>
        <v>302</v>
      </c>
      <c r="F129" s="100"/>
      <c r="G129" s="100">
        <v>269</v>
      </c>
      <c r="H129" s="100">
        <v>581</v>
      </c>
      <c r="I129" s="30">
        <f t="shared" si="7"/>
        <v>850</v>
      </c>
      <c r="J129" s="30"/>
      <c r="K129" s="30">
        <f t="shared" si="8"/>
        <v>1152</v>
      </c>
      <c r="L129" s="30"/>
      <c r="M129" s="107"/>
    </row>
    <row r="130" spans="1:13" ht="11.25" customHeight="1">
      <c r="A130" s="102"/>
      <c r="B130" s="29" t="s">
        <v>16</v>
      </c>
      <c r="C130" s="100">
        <v>57</v>
      </c>
      <c r="D130" s="100">
        <v>81</v>
      </c>
      <c r="E130" s="30">
        <f t="shared" si="6"/>
        <v>138</v>
      </c>
      <c r="F130" s="100"/>
      <c r="G130" s="100">
        <v>135</v>
      </c>
      <c r="H130" s="100">
        <v>128</v>
      </c>
      <c r="I130" s="30">
        <f t="shared" si="7"/>
        <v>263</v>
      </c>
      <c r="J130" s="30"/>
      <c r="K130" s="30">
        <f t="shared" si="8"/>
        <v>401</v>
      </c>
      <c r="L130" s="30"/>
      <c r="M130" s="107"/>
    </row>
    <row r="131" spans="1:13" ht="11.25" customHeight="1">
      <c r="A131" s="112"/>
      <c r="B131" s="109"/>
      <c r="C131" s="30"/>
      <c r="D131" s="30"/>
      <c r="E131" s="120"/>
      <c r="F131" s="120"/>
      <c r="G131" s="30"/>
      <c r="H131" s="30"/>
      <c r="I131" s="120"/>
      <c r="J131" s="30"/>
      <c r="K131" s="30"/>
      <c r="L131" s="30"/>
      <c r="M131" s="107"/>
    </row>
    <row r="132" spans="1:13" ht="11.25" customHeight="1">
      <c r="A132" s="28" t="s">
        <v>81</v>
      </c>
      <c r="B132" s="28"/>
      <c r="C132" s="30">
        <f>SUM(C133:C139,C140:C144)</f>
        <v>1881</v>
      </c>
      <c r="D132" s="30">
        <f>SUM(D133:D139,D140:D144)</f>
        <v>1499</v>
      </c>
      <c r="E132" s="30">
        <f aca="true" t="shared" si="9" ref="E132:E170">SUM(C132:D132)</f>
        <v>3380</v>
      </c>
      <c r="F132" s="30"/>
      <c r="G132" s="30">
        <f>SUM(G133:G139,G140:G144)</f>
        <v>5947</v>
      </c>
      <c r="H132" s="30">
        <f>SUM(H133:H139,H140:H144)</f>
        <v>4161</v>
      </c>
      <c r="I132" s="30">
        <f aca="true" t="shared" si="10" ref="I132:I170">SUM(G132:H132)</f>
        <v>10108</v>
      </c>
      <c r="J132" s="30"/>
      <c r="K132" s="30">
        <f aca="true" t="shared" si="11" ref="K132:K170">SUM(E132,I132)</f>
        <v>13488</v>
      </c>
      <c r="L132" s="30"/>
      <c r="M132" s="30"/>
    </row>
    <row r="133" spans="1:13" ht="11.25" customHeight="1">
      <c r="A133" s="102"/>
      <c r="B133" s="102" t="s">
        <v>0</v>
      </c>
      <c r="C133" s="100">
        <v>129</v>
      </c>
      <c r="D133" s="100">
        <v>46</v>
      </c>
      <c r="E133" s="30">
        <f t="shared" si="9"/>
        <v>175</v>
      </c>
      <c r="F133" s="100"/>
      <c r="G133" s="100">
        <v>379</v>
      </c>
      <c r="H133" s="100">
        <v>124</v>
      </c>
      <c r="I133" s="30">
        <f t="shared" si="10"/>
        <v>503</v>
      </c>
      <c r="J133" s="30"/>
      <c r="K133" s="30">
        <f t="shared" si="11"/>
        <v>678</v>
      </c>
      <c r="L133" s="30"/>
      <c r="M133" s="107"/>
    </row>
    <row r="134" spans="1:13" ht="11.25" customHeight="1">
      <c r="A134" s="102"/>
      <c r="B134" s="30" t="s">
        <v>95</v>
      </c>
      <c r="C134" s="100">
        <v>200</v>
      </c>
      <c r="D134" s="100">
        <v>250</v>
      </c>
      <c r="E134" s="30">
        <f t="shared" si="9"/>
        <v>450</v>
      </c>
      <c r="F134" s="100"/>
      <c r="G134" s="100">
        <v>443</v>
      </c>
      <c r="H134" s="100">
        <v>595</v>
      </c>
      <c r="I134" s="30">
        <f t="shared" si="10"/>
        <v>1038</v>
      </c>
      <c r="J134" s="30"/>
      <c r="K134" s="30">
        <f t="shared" si="11"/>
        <v>1488</v>
      </c>
      <c r="L134" s="30"/>
      <c r="M134" s="107"/>
    </row>
    <row r="135" spans="1:13" ht="11.25" customHeight="1">
      <c r="A135" s="102"/>
      <c r="B135" s="102" t="s">
        <v>28</v>
      </c>
      <c r="C135" s="100">
        <v>586</v>
      </c>
      <c r="D135" s="100">
        <v>485</v>
      </c>
      <c r="E135" s="30">
        <f t="shared" si="9"/>
        <v>1071</v>
      </c>
      <c r="F135" s="100"/>
      <c r="G135" s="100">
        <v>1957</v>
      </c>
      <c r="H135" s="100">
        <v>1715</v>
      </c>
      <c r="I135" s="30">
        <f t="shared" si="10"/>
        <v>3672</v>
      </c>
      <c r="J135" s="30"/>
      <c r="K135" s="30">
        <f t="shared" si="11"/>
        <v>4743</v>
      </c>
      <c r="L135" s="30"/>
      <c r="M135" s="107"/>
    </row>
    <row r="136" spans="1:13" ht="11.25" customHeight="1">
      <c r="A136" s="102"/>
      <c r="B136" s="102" t="s">
        <v>1</v>
      </c>
      <c r="C136" s="100">
        <v>48</v>
      </c>
      <c r="D136" s="100">
        <v>19</v>
      </c>
      <c r="E136" s="30">
        <f t="shared" si="9"/>
        <v>67</v>
      </c>
      <c r="F136" s="100"/>
      <c r="G136" s="100">
        <v>102</v>
      </c>
      <c r="H136" s="100">
        <v>24</v>
      </c>
      <c r="I136" s="30">
        <f t="shared" si="10"/>
        <v>126</v>
      </c>
      <c r="J136" s="30"/>
      <c r="K136" s="30">
        <f t="shared" si="11"/>
        <v>193</v>
      </c>
      <c r="L136" s="30"/>
      <c r="M136" s="107"/>
    </row>
    <row r="137" spans="1:13" ht="11.25" customHeight="1">
      <c r="A137" s="113"/>
      <c r="B137" s="102" t="s">
        <v>30</v>
      </c>
      <c r="C137" s="100">
        <v>107</v>
      </c>
      <c r="D137" s="100">
        <v>75</v>
      </c>
      <c r="E137" s="30">
        <f t="shared" si="9"/>
        <v>182</v>
      </c>
      <c r="F137" s="100"/>
      <c r="G137" s="100">
        <v>300</v>
      </c>
      <c r="H137" s="100">
        <v>171</v>
      </c>
      <c r="I137" s="30">
        <f t="shared" si="10"/>
        <v>471</v>
      </c>
      <c r="J137" s="30"/>
      <c r="K137" s="30">
        <f t="shared" si="11"/>
        <v>653</v>
      </c>
      <c r="L137" s="30"/>
      <c r="M137" s="107"/>
    </row>
    <row r="138" spans="1:13" ht="11.25" customHeight="1">
      <c r="A138" s="109"/>
      <c r="B138" s="29" t="s">
        <v>45</v>
      </c>
      <c r="C138" s="100">
        <v>105</v>
      </c>
      <c r="D138" s="100">
        <v>17</v>
      </c>
      <c r="E138" s="30">
        <f t="shared" si="9"/>
        <v>122</v>
      </c>
      <c r="F138" s="100"/>
      <c r="G138" s="100">
        <v>372</v>
      </c>
      <c r="H138" s="100">
        <v>39</v>
      </c>
      <c r="I138" s="30">
        <f t="shared" si="10"/>
        <v>411</v>
      </c>
      <c r="J138" s="30"/>
      <c r="K138" s="30">
        <f t="shared" si="11"/>
        <v>533</v>
      </c>
      <c r="L138" s="30"/>
      <c r="M138" s="107"/>
    </row>
    <row r="139" spans="1:13" ht="11.25" customHeight="1">
      <c r="A139" s="113"/>
      <c r="B139" s="29" t="s">
        <v>48</v>
      </c>
      <c r="C139" s="100">
        <v>186</v>
      </c>
      <c r="D139" s="100">
        <v>62</v>
      </c>
      <c r="E139" s="30">
        <f t="shared" si="9"/>
        <v>248</v>
      </c>
      <c r="F139" s="100"/>
      <c r="G139" s="100">
        <v>716</v>
      </c>
      <c r="H139" s="100">
        <v>239</v>
      </c>
      <c r="I139" s="30">
        <f t="shared" si="10"/>
        <v>955</v>
      </c>
      <c r="J139" s="30"/>
      <c r="K139" s="30">
        <f t="shared" si="11"/>
        <v>1203</v>
      </c>
      <c r="L139" s="30"/>
      <c r="M139" s="107"/>
    </row>
    <row r="140" spans="1:13" ht="11.25" customHeight="1">
      <c r="A140" s="113"/>
      <c r="B140" s="29" t="s">
        <v>53</v>
      </c>
      <c r="C140" s="100">
        <v>317</v>
      </c>
      <c r="D140" s="100">
        <v>21</v>
      </c>
      <c r="E140" s="30">
        <f t="shared" si="9"/>
        <v>338</v>
      </c>
      <c r="F140" s="100"/>
      <c r="G140" s="100">
        <v>1200</v>
      </c>
      <c r="H140" s="100">
        <v>83</v>
      </c>
      <c r="I140" s="30">
        <f t="shared" si="10"/>
        <v>1283</v>
      </c>
      <c r="J140" s="30"/>
      <c r="K140" s="30">
        <f t="shared" si="11"/>
        <v>1621</v>
      </c>
      <c r="L140" s="30"/>
      <c r="M140" s="107"/>
    </row>
    <row r="141" spans="1:13" ht="11.25" customHeight="1">
      <c r="A141" s="113"/>
      <c r="B141" s="29" t="s">
        <v>43</v>
      </c>
      <c r="C141" s="100">
        <v>41</v>
      </c>
      <c r="D141" s="100">
        <v>274</v>
      </c>
      <c r="E141" s="30">
        <f t="shared" si="9"/>
        <v>315</v>
      </c>
      <c r="F141" s="100"/>
      <c r="G141" s="100">
        <v>148</v>
      </c>
      <c r="H141" s="100">
        <v>646</v>
      </c>
      <c r="I141" s="30">
        <f t="shared" si="10"/>
        <v>794</v>
      </c>
      <c r="J141" s="30"/>
      <c r="K141" s="30">
        <f t="shared" si="11"/>
        <v>1109</v>
      </c>
      <c r="L141" s="30"/>
      <c r="M141" s="107"/>
    </row>
    <row r="142" spans="1:13" ht="11.25" customHeight="1">
      <c r="A142" s="113"/>
      <c r="B142" s="29" t="s">
        <v>82</v>
      </c>
      <c r="C142" s="100">
        <v>22</v>
      </c>
      <c r="D142" s="100">
        <v>18</v>
      </c>
      <c r="E142" s="30">
        <f t="shared" si="9"/>
        <v>40</v>
      </c>
      <c r="F142" s="100"/>
      <c r="G142" s="100">
        <v>54</v>
      </c>
      <c r="H142" s="100">
        <v>37</v>
      </c>
      <c r="I142" s="30">
        <f t="shared" si="10"/>
        <v>91</v>
      </c>
      <c r="J142" s="30"/>
      <c r="K142" s="30">
        <f t="shared" si="11"/>
        <v>131</v>
      </c>
      <c r="L142" s="30"/>
      <c r="M142" s="107"/>
    </row>
    <row r="143" spans="1:13" ht="11.25" customHeight="1">
      <c r="A143" s="113"/>
      <c r="B143" s="29" t="s">
        <v>15</v>
      </c>
      <c r="C143" s="100">
        <v>83</v>
      </c>
      <c r="D143" s="100">
        <v>169</v>
      </c>
      <c r="E143" s="30">
        <f t="shared" si="9"/>
        <v>252</v>
      </c>
      <c r="F143" s="100"/>
      <c r="G143" s="100">
        <v>192</v>
      </c>
      <c r="H143" s="100">
        <v>411</v>
      </c>
      <c r="I143" s="30">
        <f t="shared" si="10"/>
        <v>603</v>
      </c>
      <c r="J143" s="30"/>
      <c r="K143" s="30">
        <f t="shared" si="11"/>
        <v>855</v>
      </c>
      <c r="L143" s="30"/>
      <c r="M143" s="107"/>
    </row>
    <row r="144" spans="1:13" ht="11.25" customHeight="1">
      <c r="A144" s="113"/>
      <c r="B144" s="29" t="s">
        <v>16</v>
      </c>
      <c r="C144" s="100">
        <v>57</v>
      </c>
      <c r="D144" s="100">
        <v>63</v>
      </c>
      <c r="E144" s="30">
        <f t="shared" si="9"/>
        <v>120</v>
      </c>
      <c r="F144" s="100"/>
      <c r="G144" s="100">
        <v>84</v>
      </c>
      <c r="H144" s="100">
        <v>77</v>
      </c>
      <c r="I144" s="30">
        <f t="shared" si="10"/>
        <v>161</v>
      </c>
      <c r="J144" s="30"/>
      <c r="K144" s="30">
        <f t="shared" si="11"/>
        <v>281</v>
      </c>
      <c r="L144" s="30"/>
      <c r="M144" s="107"/>
    </row>
    <row r="145" spans="1:13" ht="11.25" customHeight="1">
      <c r="A145" s="28"/>
      <c r="B145" s="102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107"/>
    </row>
    <row r="146" spans="1:13" ht="11.25" customHeight="1">
      <c r="A146" s="28"/>
      <c r="B146" s="102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107"/>
    </row>
    <row r="147" spans="1:13" ht="11.25" customHeight="1">
      <c r="A147" s="28"/>
      <c r="B147" s="102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107"/>
    </row>
    <row r="148" spans="1:13" ht="11.25" customHeight="1">
      <c r="A148" s="28"/>
      <c r="B148" s="102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107"/>
    </row>
    <row r="149" spans="1:13" ht="11.25" customHeight="1">
      <c r="A149" s="28"/>
      <c r="B149" s="102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107"/>
    </row>
    <row r="150" spans="1:13" ht="11.25" customHeight="1">
      <c r="A150" s="28"/>
      <c r="B150" s="102"/>
      <c r="C150" s="30"/>
      <c r="D150" s="30"/>
      <c r="E150" s="30"/>
      <c r="F150" s="30"/>
      <c r="G150" s="30"/>
      <c r="H150" s="30"/>
      <c r="I150" s="30"/>
      <c r="J150" s="30"/>
      <c r="K150" s="30"/>
      <c r="L150" s="30"/>
      <c r="M150" s="107"/>
    </row>
    <row r="151" spans="1:13" ht="11.25" customHeight="1">
      <c r="A151" s="28" t="s">
        <v>169</v>
      </c>
      <c r="B151" s="102"/>
      <c r="C151" s="30">
        <f>SUM(C152:C156)</f>
        <v>785</v>
      </c>
      <c r="D151" s="30">
        <f>SUM(D152:D156)</f>
        <v>1599</v>
      </c>
      <c r="E151" s="30">
        <f t="shared" si="9"/>
        <v>2384</v>
      </c>
      <c r="F151" s="30"/>
      <c r="G151" s="30">
        <f>SUM(G152:G156)</f>
        <v>2453</v>
      </c>
      <c r="H151" s="30">
        <f>SUM(H152:H156)</f>
        <v>4013</v>
      </c>
      <c r="I151" s="30">
        <f t="shared" si="10"/>
        <v>6466</v>
      </c>
      <c r="J151" s="30"/>
      <c r="K151" s="30">
        <f t="shared" si="11"/>
        <v>8850</v>
      </c>
      <c r="L151" s="30"/>
      <c r="M151" s="30"/>
    </row>
    <row r="152" spans="1:13" ht="11.25" customHeight="1">
      <c r="A152" s="28"/>
      <c r="B152" s="29" t="s">
        <v>11</v>
      </c>
      <c r="C152" s="100">
        <v>120</v>
      </c>
      <c r="D152" s="100">
        <v>186</v>
      </c>
      <c r="E152" s="30">
        <f t="shared" si="9"/>
        <v>306</v>
      </c>
      <c r="F152" s="100"/>
      <c r="G152" s="100">
        <v>352</v>
      </c>
      <c r="H152" s="100">
        <v>341</v>
      </c>
      <c r="I152" s="30">
        <f t="shared" si="10"/>
        <v>693</v>
      </c>
      <c r="J152" s="30"/>
      <c r="K152" s="30">
        <f t="shared" si="11"/>
        <v>999</v>
      </c>
      <c r="L152" s="30"/>
      <c r="M152" s="107"/>
    </row>
    <row r="153" spans="1:13" ht="11.25" customHeight="1">
      <c r="A153" s="102"/>
      <c r="B153" s="29" t="s">
        <v>66</v>
      </c>
      <c r="C153" s="100">
        <v>209</v>
      </c>
      <c r="D153" s="100">
        <v>356</v>
      </c>
      <c r="E153" s="30">
        <f t="shared" si="9"/>
        <v>565</v>
      </c>
      <c r="F153" s="100"/>
      <c r="G153" s="100">
        <v>652</v>
      </c>
      <c r="H153" s="100">
        <v>1084</v>
      </c>
      <c r="I153" s="30">
        <f t="shared" si="10"/>
        <v>1736</v>
      </c>
      <c r="J153" s="30"/>
      <c r="K153" s="30">
        <f t="shared" si="11"/>
        <v>2301</v>
      </c>
      <c r="L153" s="30"/>
      <c r="M153" s="107"/>
    </row>
    <row r="154" spans="1:13" ht="11.25" customHeight="1">
      <c r="A154" s="28"/>
      <c r="B154" s="29" t="s">
        <v>57</v>
      </c>
      <c r="C154" s="100">
        <v>260</v>
      </c>
      <c r="D154" s="100">
        <v>496</v>
      </c>
      <c r="E154" s="30">
        <f t="shared" si="9"/>
        <v>756</v>
      </c>
      <c r="F154" s="100"/>
      <c r="G154" s="100">
        <v>887</v>
      </c>
      <c r="H154" s="100">
        <v>1300</v>
      </c>
      <c r="I154" s="30">
        <f t="shared" si="10"/>
        <v>2187</v>
      </c>
      <c r="J154" s="30"/>
      <c r="K154" s="30">
        <f t="shared" si="11"/>
        <v>2943</v>
      </c>
      <c r="L154" s="30"/>
      <c r="M154" s="107"/>
    </row>
    <row r="155" spans="1:13" ht="11.25" customHeight="1">
      <c r="A155" s="28"/>
      <c r="B155" s="29" t="s">
        <v>80</v>
      </c>
      <c r="C155" s="100">
        <v>58</v>
      </c>
      <c r="D155" s="100">
        <v>79</v>
      </c>
      <c r="E155" s="30">
        <f t="shared" si="9"/>
        <v>137</v>
      </c>
      <c r="F155" s="100"/>
      <c r="G155" s="100">
        <v>90</v>
      </c>
      <c r="H155" s="100">
        <v>145</v>
      </c>
      <c r="I155" s="30">
        <f t="shared" si="10"/>
        <v>235</v>
      </c>
      <c r="J155" s="30"/>
      <c r="K155" s="30">
        <f t="shared" si="11"/>
        <v>372</v>
      </c>
      <c r="L155" s="30"/>
      <c r="M155" s="107"/>
    </row>
    <row r="156" spans="1:13" ht="11.25" customHeight="1">
      <c r="A156" s="102"/>
      <c r="B156" s="29" t="s">
        <v>72</v>
      </c>
      <c r="C156" s="100">
        <v>138</v>
      </c>
      <c r="D156" s="100">
        <v>482</v>
      </c>
      <c r="E156" s="30">
        <f t="shared" si="9"/>
        <v>620</v>
      </c>
      <c r="F156" s="100"/>
      <c r="G156" s="100">
        <v>472</v>
      </c>
      <c r="H156" s="100">
        <v>1143</v>
      </c>
      <c r="I156" s="30">
        <f t="shared" si="10"/>
        <v>1615</v>
      </c>
      <c r="J156" s="30"/>
      <c r="K156" s="30">
        <f t="shared" si="11"/>
        <v>2235</v>
      </c>
      <c r="L156" s="30"/>
      <c r="M156" s="107"/>
    </row>
    <row r="157" spans="1:13" ht="11.25" customHeight="1">
      <c r="A157" s="102"/>
      <c r="B157" s="102"/>
      <c r="C157" s="103"/>
      <c r="D157" s="103"/>
      <c r="E157" s="103"/>
      <c r="F157" s="103"/>
      <c r="G157" s="103"/>
      <c r="H157" s="103"/>
      <c r="I157" s="103"/>
      <c r="J157" s="30"/>
      <c r="K157" s="30"/>
      <c r="L157" s="30"/>
      <c r="M157" s="30"/>
    </row>
    <row r="158" spans="1:13" ht="11.25" customHeight="1">
      <c r="A158" s="28" t="s">
        <v>73</v>
      </c>
      <c r="B158" s="102"/>
      <c r="C158" s="103">
        <f>SUM(C159:C170)</f>
        <v>1395</v>
      </c>
      <c r="D158" s="103">
        <f>SUM(D159:D170)</f>
        <v>1279</v>
      </c>
      <c r="E158" s="30">
        <f t="shared" si="9"/>
        <v>2674</v>
      </c>
      <c r="F158" s="103"/>
      <c r="G158" s="103">
        <f>SUM(G159:G170)</f>
        <v>4466</v>
      </c>
      <c r="H158" s="103">
        <f>SUM(H159:H170)</f>
        <v>3250</v>
      </c>
      <c r="I158" s="30">
        <f t="shared" si="10"/>
        <v>7716</v>
      </c>
      <c r="J158" s="30"/>
      <c r="K158" s="30">
        <f t="shared" si="11"/>
        <v>10390</v>
      </c>
      <c r="L158" s="30"/>
      <c r="M158" s="107"/>
    </row>
    <row r="159" spans="1:13" ht="11.25" customHeight="1">
      <c r="A159" s="28"/>
      <c r="B159" s="102" t="s">
        <v>24</v>
      </c>
      <c r="C159" s="100">
        <v>331</v>
      </c>
      <c r="D159" s="100">
        <v>325</v>
      </c>
      <c r="E159" s="30">
        <f t="shared" si="9"/>
        <v>656</v>
      </c>
      <c r="F159" s="100"/>
      <c r="G159" s="100">
        <v>701</v>
      </c>
      <c r="H159" s="100">
        <v>699</v>
      </c>
      <c r="I159" s="30">
        <f t="shared" si="10"/>
        <v>1400</v>
      </c>
      <c r="J159" s="30"/>
      <c r="K159" s="30">
        <f t="shared" si="11"/>
        <v>2056</v>
      </c>
      <c r="L159" s="30"/>
      <c r="M159" s="107"/>
    </row>
    <row r="160" spans="1:13" ht="11.25" customHeight="1">
      <c r="A160" s="102"/>
      <c r="B160" s="102" t="s">
        <v>25</v>
      </c>
      <c r="C160" s="100">
        <v>260</v>
      </c>
      <c r="D160" s="100">
        <v>294</v>
      </c>
      <c r="E160" s="30">
        <f t="shared" si="9"/>
        <v>554</v>
      </c>
      <c r="F160" s="100"/>
      <c r="G160" s="100">
        <v>702</v>
      </c>
      <c r="H160" s="100">
        <v>760</v>
      </c>
      <c r="I160" s="30">
        <f t="shared" si="10"/>
        <v>1462</v>
      </c>
      <c r="J160" s="30"/>
      <c r="K160" s="30">
        <f t="shared" si="11"/>
        <v>2016</v>
      </c>
      <c r="L160" s="30"/>
      <c r="M160" s="107"/>
    </row>
    <row r="161" spans="1:13" ht="11.25" customHeight="1">
      <c r="A161" s="102"/>
      <c r="B161" s="108" t="s">
        <v>5</v>
      </c>
      <c r="C161" s="100">
        <v>53</v>
      </c>
      <c r="D161" s="100">
        <v>70</v>
      </c>
      <c r="E161" s="30">
        <f t="shared" si="9"/>
        <v>123</v>
      </c>
      <c r="F161" s="100"/>
      <c r="G161" s="100">
        <v>90</v>
      </c>
      <c r="H161" s="100">
        <v>119</v>
      </c>
      <c r="I161" s="30">
        <f t="shared" si="10"/>
        <v>209</v>
      </c>
      <c r="J161" s="30"/>
      <c r="K161" s="30">
        <f t="shared" si="11"/>
        <v>332</v>
      </c>
      <c r="L161" s="30"/>
      <c r="M161" s="107"/>
    </row>
    <row r="162" spans="1:13" ht="11.25" customHeight="1">
      <c r="A162" s="102"/>
      <c r="B162" s="102" t="s">
        <v>199</v>
      </c>
      <c r="C162" s="100" t="s">
        <v>90</v>
      </c>
      <c r="D162" s="100" t="s">
        <v>90</v>
      </c>
      <c r="E162" s="100" t="s">
        <v>90</v>
      </c>
      <c r="F162" s="100"/>
      <c r="G162" s="100">
        <v>37</v>
      </c>
      <c r="H162" s="100">
        <v>46</v>
      </c>
      <c r="I162" s="30">
        <f t="shared" si="10"/>
        <v>83</v>
      </c>
      <c r="J162" s="30"/>
      <c r="K162" s="30">
        <f t="shared" si="11"/>
        <v>83</v>
      </c>
      <c r="L162" s="30"/>
      <c r="M162" s="107"/>
    </row>
    <row r="163" spans="1:13" ht="11.25" customHeight="1">
      <c r="A163" s="102"/>
      <c r="B163" s="102" t="s">
        <v>76</v>
      </c>
      <c r="C163" s="100">
        <v>16</v>
      </c>
      <c r="D163" s="100">
        <v>18</v>
      </c>
      <c r="E163" s="30">
        <f t="shared" si="9"/>
        <v>34</v>
      </c>
      <c r="F163" s="100"/>
      <c r="G163" s="100">
        <v>78</v>
      </c>
      <c r="H163" s="100">
        <v>66</v>
      </c>
      <c r="I163" s="30">
        <f t="shared" si="10"/>
        <v>144</v>
      </c>
      <c r="J163" s="30"/>
      <c r="K163" s="30">
        <f t="shared" si="11"/>
        <v>178</v>
      </c>
      <c r="L163" s="30"/>
      <c r="M163" s="107"/>
    </row>
    <row r="164" spans="1:13" ht="11.25" customHeight="1">
      <c r="A164" s="102"/>
      <c r="B164" s="102" t="s">
        <v>74</v>
      </c>
      <c r="C164" s="100">
        <v>79</v>
      </c>
      <c r="D164" s="100">
        <v>123</v>
      </c>
      <c r="E164" s="30">
        <f t="shared" si="9"/>
        <v>202</v>
      </c>
      <c r="F164" s="100"/>
      <c r="G164" s="100">
        <v>215</v>
      </c>
      <c r="H164" s="100">
        <v>267</v>
      </c>
      <c r="I164" s="30">
        <f t="shared" si="10"/>
        <v>482</v>
      </c>
      <c r="J164" s="30"/>
      <c r="K164" s="30">
        <f t="shared" si="11"/>
        <v>684</v>
      </c>
      <c r="L164" s="30"/>
      <c r="M164" s="107"/>
    </row>
    <row r="165" spans="1:13" ht="11.25" customHeight="1">
      <c r="A165" s="102"/>
      <c r="B165" s="102" t="s">
        <v>53</v>
      </c>
      <c r="C165" s="100">
        <v>213</v>
      </c>
      <c r="D165" s="100">
        <v>11</v>
      </c>
      <c r="E165" s="30">
        <f t="shared" si="9"/>
        <v>224</v>
      </c>
      <c r="F165" s="100"/>
      <c r="G165" s="100">
        <v>1165</v>
      </c>
      <c r="H165" s="100">
        <v>79</v>
      </c>
      <c r="I165" s="30">
        <f t="shared" si="10"/>
        <v>1244</v>
      </c>
      <c r="J165" s="30"/>
      <c r="K165" s="30">
        <f t="shared" si="11"/>
        <v>1468</v>
      </c>
      <c r="L165" s="30"/>
      <c r="M165" s="107"/>
    </row>
    <row r="166" spans="1:13" ht="11.25" customHeight="1">
      <c r="A166" s="102"/>
      <c r="B166" s="102" t="s">
        <v>18</v>
      </c>
      <c r="C166" s="100">
        <v>52</v>
      </c>
      <c r="D166" s="100">
        <v>32</v>
      </c>
      <c r="E166" s="30">
        <f t="shared" si="9"/>
        <v>84</v>
      </c>
      <c r="F166" s="100"/>
      <c r="G166" s="100">
        <v>163</v>
      </c>
      <c r="H166" s="100">
        <v>65</v>
      </c>
      <c r="I166" s="30">
        <f t="shared" si="10"/>
        <v>228</v>
      </c>
      <c r="J166" s="30"/>
      <c r="K166" s="30">
        <f t="shared" si="11"/>
        <v>312</v>
      </c>
      <c r="L166" s="30"/>
      <c r="M166" s="107"/>
    </row>
    <row r="167" spans="1:13" ht="11.25" customHeight="1">
      <c r="A167" s="102"/>
      <c r="B167" s="102" t="s">
        <v>70</v>
      </c>
      <c r="C167" s="100">
        <v>206</v>
      </c>
      <c r="D167" s="100">
        <v>230</v>
      </c>
      <c r="E167" s="30">
        <f t="shared" si="9"/>
        <v>436</v>
      </c>
      <c r="F167" s="100"/>
      <c r="G167" s="100">
        <v>803</v>
      </c>
      <c r="H167" s="100">
        <v>540</v>
      </c>
      <c r="I167" s="30">
        <f t="shared" si="10"/>
        <v>1343</v>
      </c>
      <c r="J167" s="30"/>
      <c r="K167" s="30">
        <f t="shared" si="11"/>
        <v>1779</v>
      </c>
      <c r="L167" s="30"/>
      <c r="M167" s="107"/>
    </row>
    <row r="168" spans="1:13" ht="11.25" customHeight="1">
      <c r="A168" s="102"/>
      <c r="B168" s="102" t="s">
        <v>20</v>
      </c>
      <c r="C168" s="100">
        <v>21</v>
      </c>
      <c r="D168" s="100">
        <v>12</v>
      </c>
      <c r="E168" s="30">
        <f t="shared" si="9"/>
        <v>33</v>
      </c>
      <c r="F168" s="100"/>
      <c r="G168" s="100">
        <v>48</v>
      </c>
      <c r="H168" s="100">
        <v>49</v>
      </c>
      <c r="I168" s="30">
        <f t="shared" si="10"/>
        <v>97</v>
      </c>
      <c r="J168" s="30"/>
      <c r="K168" s="30">
        <f t="shared" si="11"/>
        <v>130</v>
      </c>
      <c r="L168" s="30"/>
      <c r="M168" s="107"/>
    </row>
    <row r="169" spans="1:13" ht="11.25" customHeight="1">
      <c r="A169" s="102"/>
      <c r="B169" s="110" t="s">
        <v>22</v>
      </c>
      <c r="C169" s="100">
        <v>132</v>
      </c>
      <c r="D169" s="100">
        <v>144</v>
      </c>
      <c r="E169" s="30">
        <f t="shared" si="9"/>
        <v>276</v>
      </c>
      <c r="F169" s="100"/>
      <c r="G169" s="100">
        <v>380</v>
      </c>
      <c r="H169" s="100">
        <v>495</v>
      </c>
      <c r="I169" s="30">
        <f t="shared" si="10"/>
        <v>875</v>
      </c>
      <c r="J169" s="30"/>
      <c r="K169" s="30">
        <f t="shared" si="11"/>
        <v>1151</v>
      </c>
      <c r="L169" s="30"/>
      <c r="M169" s="107"/>
    </row>
    <row r="170" spans="1:13" ht="11.25" customHeight="1">
      <c r="A170" s="102"/>
      <c r="B170" s="121" t="s">
        <v>75</v>
      </c>
      <c r="C170" s="100">
        <v>32</v>
      </c>
      <c r="D170" s="100">
        <v>20</v>
      </c>
      <c r="E170" s="30">
        <f t="shared" si="9"/>
        <v>52</v>
      </c>
      <c r="F170" s="100"/>
      <c r="G170" s="100">
        <v>84</v>
      </c>
      <c r="H170" s="100">
        <v>65</v>
      </c>
      <c r="I170" s="30">
        <f t="shared" si="10"/>
        <v>149</v>
      </c>
      <c r="J170" s="30"/>
      <c r="K170" s="30">
        <f t="shared" si="11"/>
        <v>201</v>
      </c>
      <c r="L170" s="30"/>
      <c r="M170" s="107"/>
    </row>
    <row r="171" spans="1:13" ht="11.25" customHeight="1">
      <c r="A171" s="102"/>
      <c r="B171" s="121"/>
      <c r="C171" s="30"/>
      <c r="D171" s="30"/>
      <c r="E171" s="30"/>
      <c r="F171" s="30"/>
      <c r="G171" s="30"/>
      <c r="H171" s="30"/>
      <c r="I171" s="30"/>
      <c r="J171" s="30"/>
      <c r="K171" s="30"/>
      <c r="L171" s="30"/>
      <c r="M171" s="30"/>
    </row>
    <row r="172" spans="1:13" ht="11.25" customHeight="1">
      <c r="A172" s="28" t="s">
        <v>83</v>
      </c>
      <c r="B172" s="102"/>
      <c r="C172" s="103">
        <f>SUM(C173:C179)</f>
        <v>616</v>
      </c>
      <c r="D172" s="103">
        <f>SUM(D173:D179)</f>
        <v>1096</v>
      </c>
      <c r="E172" s="30">
        <f aca="true" t="shared" si="12" ref="E172:E179">SUM(C172:D172)</f>
        <v>1712</v>
      </c>
      <c r="F172" s="103"/>
      <c r="G172" s="103">
        <f>SUM(G173:G179)</f>
        <v>2081</v>
      </c>
      <c r="H172" s="103">
        <f>SUM(H173:H179)</f>
        <v>3064</v>
      </c>
      <c r="I172" s="30">
        <f aca="true" t="shared" si="13" ref="I172:I179">SUM(G172:H172)</f>
        <v>5145</v>
      </c>
      <c r="J172" s="30"/>
      <c r="K172" s="30">
        <f aca="true" t="shared" si="14" ref="K172:K179">SUM(E172,I172)</f>
        <v>6857</v>
      </c>
      <c r="L172" s="30"/>
      <c r="M172" s="30"/>
    </row>
    <row r="173" spans="1:13" ht="11.25" customHeight="1">
      <c r="A173" s="102"/>
      <c r="B173" s="29" t="s">
        <v>11</v>
      </c>
      <c r="C173" s="100">
        <v>118</v>
      </c>
      <c r="D173" s="100">
        <v>118</v>
      </c>
      <c r="E173" s="30">
        <f t="shared" si="12"/>
        <v>236</v>
      </c>
      <c r="F173" s="100"/>
      <c r="G173" s="100">
        <v>208</v>
      </c>
      <c r="H173" s="100">
        <v>199</v>
      </c>
      <c r="I173" s="30">
        <f t="shared" si="13"/>
        <v>407</v>
      </c>
      <c r="J173" s="30"/>
      <c r="K173" s="30">
        <f t="shared" si="14"/>
        <v>643</v>
      </c>
      <c r="L173" s="30"/>
      <c r="M173" s="107"/>
    </row>
    <row r="174" spans="1:13" ht="11.25" customHeight="1">
      <c r="A174" s="102"/>
      <c r="B174" s="29" t="s">
        <v>66</v>
      </c>
      <c r="C174" s="100">
        <v>103</v>
      </c>
      <c r="D174" s="100">
        <v>179</v>
      </c>
      <c r="E174" s="30">
        <f t="shared" si="12"/>
        <v>282</v>
      </c>
      <c r="F174" s="100"/>
      <c r="G174" s="100">
        <v>428</v>
      </c>
      <c r="H174" s="100">
        <v>651</v>
      </c>
      <c r="I174" s="30">
        <f t="shared" si="13"/>
        <v>1079</v>
      </c>
      <c r="J174" s="30"/>
      <c r="K174" s="30">
        <f t="shared" si="14"/>
        <v>1361</v>
      </c>
      <c r="L174" s="30"/>
      <c r="M174" s="107"/>
    </row>
    <row r="175" spans="1:13" ht="11.25" customHeight="1">
      <c r="A175" s="102"/>
      <c r="B175" s="29" t="s">
        <v>33</v>
      </c>
      <c r="C175" s="100">
        <v>60</v>
      </c>
      <c r="D175" s="100">
        <v>238</v>
      </c>
      <c r="E175" s="30">
        <f t="shared" si="12"/>
        <v>298</v>
      </c>
      <c r="F175" s="100"/>
      <c r="G175" s="100">
        <v>61</v>
      </c>
      <c r="H175" s="100">
        <v>258</v>
      </c>
      <c r="I175" s="30">
        <f t="shared" si="13"/>
        <v>319</v>
      </c>
      <c r="J175" s="117"/>
      <c r="K175" s="30">
        <f t="shared" si="14"/>
        <v>617</v>
      </c>
      <c r="L175" s="30"/>
      <c r="M175" s="107"/>
    </row>
    <row r="176" spans="1:13" ht="11.25" customHeight="1">
      <c r="A176" s="102"/>
      <c r="B176" s="29" t="s">
        <v>18</v>
      </c>
      <c r="C176" s="100">
        <v>52</v>
      </c>
      <c r="D176" s="100">
        <v>26</v>
      </c>
      <c r="E176" s="30">
        <f t="shared" si="12"/>
        <v>78</v>
      </c>
      <c r="F176" s="100"/>
      <c r="G176" s="100">
        <v>210</v>
      </c>
      <c r="H176" s="100">
        <v>81</v>
      </c>
      <c r="I176" s="30">
        <f t="shared" si="13"/>
        <v>291</v>
      </c>
      <c r="J176" s="30"/>
      <c r="K176" s="30">
        <f t="shared" si="14"/>
        <v>369</v>
      </c>
      <c r="L176" s="30"/>
      <c r="M176" s="107"/>
    </row>
    <row r="177" spans="1:13" ht="11.25" customHeight="1">
      <c r="A177" s="102"/>
      <c r="B177" s="29" t="s">
        <v>57</v>
      </c>
      <c r="C177" s="100">
        <v>73</v>
      </c>
      <c r="D177" s="100">
        <v>128</v>
      </c>
      <c r="E177" s="30">
        <v>201</v>
      </c>
      <c r="F177" s="100"/>
      <c r="G177" s="100">
        <v>345</v>
      </c>
      <c r="H177" s="100">
        <v>459</v>
      </c>
      <c r="I177" s="30">
        <f t="shared" si="13"/>
        <v>804</v>
      </c>
      <c r="J177" s="30"/>
      <c r="K177" s="30">
        <f t="shared" si="14"/>
        <v>1005</v>
      </c>
      <c r="L177" s="30"/>
      <c r="M177" s="107"/>
    </row>
    <row r="178" spans="1:13" ht="11.25" customHeight="1">
      <c r="A178" s="102"/>
      <c r="B178" s="29" t="s">
        <v>72</v>
      </c>
      <c r="C178" s="100">
        <v>97</v>
      </c>
      <c r="D178" s="100">
        <v>282</v>
      </c>
      <c r="E178" s="30">
        <f t="shared" si="12"/>
        <v>379</v>
      </c>
      <c r="F178" s="100"/>
      <c r="G178" s="100">
        <v>471</v>
      </c>
      <c r="H178" s="100">
        <v>1029</v>
      </c>
      <c r="I178" s="30">
        <f t="shared" si="13"/>
        <v>1500</v>
      </c>
      <c r="J178" s="30"/>
      <c r="K178" s="30">
        <f t="shared" si="14"/>
        <v>1879</v>
      </c>
      <c r="L178" s="30"/>
      <c r="M178" s="107"/>
    </row>
    <row r="179" spans="1:13" ht="10.5" customHeight="1">
      <c r="A179" s="102"/>
      <c r="B179" s="29" t="s">
        <v>22</v>
      </c>
      <c r="C179" s="133">
        <v>113</v>
      </c>
      <c r="D179" s="133">
        <v>125</v>
      </c>
      <c r="E179" s="131">
        <f t="shared" si="12"/>
        <v>238</v>
      </c>
      <c r="F179" s="100"/>
      <c r="G179" s="100">
        <v>358</v>
      </c>
      <c r="H179" s="100">
        <v>387</v>
      </c>
      <c r="I179" s="30">
        <f t="shared" si="13"/>
        <v>745</v>
      </c>
      <c r="J179" s="30"/>
      <c r="K179" s="30">
        <f t="shared" si="14"/>
        <v>983</v>
      </c>
      <c r="L179" s="30"/>
      <c r="M179" s="107"/>
    </row>
    <row r="180" spans="1:13" ht="10.5" customHeight="1">
      <c r="A180" s="123"/>
      <c r="B180" s="123"/>
      <c r="C180" s="124"/>
      <c r="D180" s="124"/>
      <c r="E180" s="20"/>
      <c r="F180" s="20"/>
      <c r="G180" s="124"/>
      <c r="H180" s="124"/>
      <c r="I180" s="20"/>
      <c r="J180" s="20"/>
      <c r="K180" s="20"/>
      <c r="L180" s="20"/>
      <c r="M180" s="107"/>
    </row>
    <row r="181" spans="1:13" ht="9" customHeight="1">
      <c r="A181" s="28"/>
      <c r="B181" s="28"/>
      <c r="C181" s="30"/>
      <c r="D181" s="30"/>
      <c r="E181" s="30"/>
      <c r="F181" s="30"/>
      <c r="G181" s="30"/>
      <c r="H181" s="30"/>
      <c r="I181" s="30"/>
      <c r="J181" s="30"/>
      <c r="K181" s="30"/>
      <c r="L181" s="30"/>
      <c r="M181" s="30"/>
    </row>
    <row r="182" spans="1:13" ht="12.75" customHeight="1">
      <c r="A182" s="28" t="s">
        <v>96</v>
      </c>
      <c r="B182" s="28"/>
      <c r="C182" s="30">
        <f>SUM(C10:C179)/2</f>
        <v>14260</v>
      </c>
      <c r="D182" s="30">
        <f>SUM(D10:D179)/2</f>
        <v>16082</v>
      </c>
      <c r="E182" s="30">
        <f>SUM(C182:D182)</f>
        <v>30342</v>
      </c>
      <c r="F182" s="30"/>
      <c r="G182" s="30">
        <f>SUM(G10:G179)/2</f>
        <v>48030</v>
      </c>
      <c r="H182" s="30">
        <f>SUM(H10:H179)/2</f>
        <v>49460</v>
      </c>
      <c r="I182" s="30">
        <f>SUM(G182:H182)</f>
        <v>97490</v>
      </c>
      <c r="J182" s="30"/>
      <c r="K182" s="30">
        <f>SUM(E182,I182)</f>
        <v>127832</v>
      </c>
      <c r="L182" s="30"/>
      <c r="M182" s="30"/>
    </row>
    <row r="183" spans="1:13" ht="8.25" customHeight="1">
      <c r="A183" s="6"/>
      <c r="B183" s="6"/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30"/>
    </row>
    <row r="184" spans="1:13" ht="10.5" customHeight="1">
      <c r="A184" s="28"/>
      <c r="B184" s="28"/>
      <c r="C184" s="30"/>
      <c r="D184" s="30"/>
      <c r="E184" s="30"/>
      <c r="F184" s="30"/>
      <c r="G184" s="30"/>
      <c r="H184" s="30"/>
      <c r="I184" s="30"/>
      <c r="J184" s="30"/>
      <c r="K184" s="30"/>
      <c r="L184" s="30"/>
      <c r="M184" s="30"/>
    </row>
    <row r="185" spans="1:13" ht="12" customHeight="1">
      <c r="A185" s="111" t="s">
        <v>148</v>
      </c>
      <c r="B185" s="28"/>
      <c r="C185" s="30"/>
      <c r="D185" s="30"/>
      <c r="E185" s="30"/>
      <c r="F185" s="30"/>
      <c r="G185" s="30"/>
      <c r="H185" s="30"/>
      <c r="I185" s="30"/>
      <c r="J185" s="30"/>
      <c r="K185" s="30"/>
      <c r="L185" s="30"/>
      <c r="M185" s="30"/>
    </row>
    <row r="186" spans="1:13" ht="12" customHeight="1">
      <c r="A186" s="82" t="s">
        <v>183</v>
      </c>
      <c r="B186" s="122"/>
      <c r="C186" s="30"/>
      <c r="D186" s="30"/>
      <c r="E186" s="30"/>
      <c r="F186" s="30"/>
      <c r="G186" s="30"/>
      <c r="H186" s="30"/>
      <c r="I186" s="30"/>
      <c r="J186" s="30"/>
      <c r="K186" s="30"/>
      <c r="L186" s="30"/>
      <c r="M186" s="30"/>
    </row>
    <row r="187" spans="1:13" ht="12" customHeight="1">
      <c r="A187" s="114" t="s">
        <v>195</v>
      </c>
      <c r="B187" s="28"/>
      <c r="C187" s="30"/>
      <c r="D187" s="30"/>
      <c r="E187" s="30"/>
      <c r="F187" s="30"/>
      <c r="G187" s="30"/>
      <c r="H187" s="30"/>
      <c r="I187" s="30"/>
      <c r="J187" s="30"/>
      <c r="K187" s="30"/>
      <c r="L187" s="30"/>
      <c r="M187" s="30"/>
    </row>
    <row r="188" spans="1:13" ht="12" customHeight="1">
      <c r="A188" s="114" t="s">
        <v>196</v>
      </c>
      <c r="B188" s="28"/>
      <c r="C188" s="30"/>
      <c r="D188" s="30"/>
      <c r="E188" s="30"/>
      <c r="F188" s="30"/>
      <c r="G188" s="30"/>
      <c r="H188" s="30"/>
      <c r="I188" s="30"/>
      <c r="J188" s="30"/>
      <c r="K188" s="30"/>
      <c r="L188" s="30"/>
      <c r="M188" s="30"/>
    </row>
    <row r="189" spans="1:13" ht="12" customHeight="1">
      <c r="A189" s="114" t="s">
        <v>197</v>
      </c>
      <c r="B189" s="28"/>
      <c r="C189" s="30"/>
      <c r="D189" s="30"/>
      <c r="E189" s="30"/>
      <c r="F189" s="30"/>
      <c r="G189" s="30"/>
      <c r="H189" s="30"/>
      <c r="I189" s="30"/>
      <c r="J189" s="30"/>
      <c r="K189" s="30"/>
      <c r="L189" s="30"/>
      <c r="M189" s="30"/>
    </row>
    <row r="190" spans="1:13" ht="12" customHeight="1">
      <c r="A190" s="113" t="s">
        <v>170</v>
      </c>
      <c r="B190" s="28"/>
      <c r="C190" s="30"/>
      <c r="D190" s="30"/>
      <c r="E190" s="30"/>
      <c r="F190" s="30"/>
      <c r="G190" s="30"/>
      <c r="H190" s="30"/>
      <c r="I190" s="30"/>
      <c r="J190" s="30"/>
      <c r="K190" s="30"/>
      <c r="L190" s="30"/>
      <c r="M190" s="30"/>
    </row>
    <row r="191" spans="1:13" ht="12" customHeight="1">
      <c r="A191" s="114" t="s">
        <v>198</v>
      </c>
      <c r="B191" s="28"/>
      <c r="C191" s="30"/>
      <c r="D191" s="30"/>
      <c r="E191" s="30"/>
      <c r="F191" s="30"/>
      <c r="G191" s="30"/>
      <c r="H191" s="30"/>
      <c r="I191" s="30"/>
      <c r="J191" s="30"/>
      <c r="K191" s="30"/>
      <c r="L191" s="30"/>
      <c r="M191" s="30"/>
    </row>
    <row r="192" spans="1:13" ht="12" customHeight="1">
      <c r="A192" s="113" t="s">
        <v>152</v>
      </c>
      <c r="B192" s="28"/>
      <c r="C192" s="30"/>
      <c r="D192" s="30"/>
      <c r="E192" s="30"/>
      <c r="F192" s="30"/>
      <c r="G192" s="30"/>
      <c r="H192" s="30"/>
      <c r="I192" s="30"/>
      <c r="J192" s="30"/>
      <c r="K192" s="30"/>
      <c r="L192" s="30"/>
      <c r="M192" s="30"/>
    </row>
    <row r="193" spans="1:13" ht="12" customHeight="1">
      <c r="A193" s="114"/>
      <c r="B193" s="28"/>
      <c r="C193" s="30"/>
      <c r="D193" s="30"/>
      <c r="E193" s="30"/>
      <c r="F193" s="30"/>
      <c r="G193" s="30"/>
      <c r="H193" s="30"/>
      <c r="I193" s="30"/>
      <c r="J193" s="30"/>
      <c r="K193" s="30"/>
      <c r="L193" s="30"/>
      <c r="M193" s="30"/>
    </row>
    <row r="194" spans="1:13" ht="12" customHeight="1">
      <c r="A194" s="95" t="s">
        <v>97</v>
      </c>
      <c r="B194" s="28"/>
      <c r="C194" s="30"/>
      <c r="D194" s="30"/>
      <c r="E194" s="30"/>
      <c r="F194" s="30"/>
      <c r="G194" s="30"/>
      <c r="H194" s="30"/>
      <c r="I194" s="30"/>
      <c r="J194" s="30"/>
      <c r="K194" s="30"/>
      <c r="L194" s="30"/>
      <c r="M194" s="30"/>
    </row>
    <row r="195" spans="1:13" ht="12.75" customHeight="1">
      <c r="A195" s="28"/>
      <c r="B195" s="28"/>
      <c r="C195" s="30"/>
      <c r="D195" s="30"/>
      <c r="E195" s="30"/>
      <c r="F195" s="30"/>
      <c r="G195" s="30"/>
      <c r="H195" s="30"/>
      <c r="I195" s="30"/>
      <c r="J195" s="30"/>
      <c r="K195" s="30"/>
      <c r="L195" s="30"/>
      <c r="M195" s="30"/>
    </row>
    <row r="196" spans="1:13" ht="12.75" customHeight="1">
      <c r="A196" s="28"/>
      <c r="B196" s="28"/>
      <c r="C196" s="30"/>
      <c r="D196" s="30"/>
      <c r="E196" s="30"/>
      <c r="F196" s="30"/>
      <c r="G196" s="30"/>
      <c r="H196" s="30"/>
      <c r="I196" s="30"/>
      <c r="J196" s="30"/>
      <c r="K196" s="30"/>
      <c r="L196" s="30"/>
      <c r="M196" s="30"/>
    </row>
    <row r="197" spans="1:13" ht="12.75" customHeight="1">
      <c r="A197" s="28"/>
      <c r="B197" s="28"/>
      <c r="C197" s="30"/>
      <c r="D197" s="30"/>
      <c r="E197" s="30"/>
      <c r="F197" s="30"/>
      <c r="G197" s="30"/>
      <c r="H197" s="30"/>
      <c r="I197" s="30"/>
      <c r="J197" s="30"/>
      <c r="K197" s="30"/>
      <c r="L197" s="30"/>
      <c r="M197" s="30"/>
    </row>
    <row r="198" spans="1:13" ht="12.75" customHeight="1">
      <c r="A198" s="28"/>
      <c r="B198" s="28"/>
      <c r="C198" s="30"/>
      <c r="D198" s="30"/>
      <c r="E198" s="30"/>
      <c r="F198" s="30"/>
      <c r="G198" s="30"/>
      <c r="H198" s="30"/>
      <c r="I198" s="30"/>
      <c r="J198" s="30"/>
      <c r="K198" s="30"/>
      <c r="L198" s="30"/>
      <c r="M198" s="30"/>
    </row>
    <row r="199" spans="1:13" ht="12.75" customHeight="1">
      <c r="A199" s="28"/>
      <c r="B199" s="28"/>
      <c r="C199" s="30"/>
      <c r="D199" s="30"/>
      <c r="E199" s="30"/>
      <c r="F199" s="30"/>
      <c r="G199" s="30"/>
      <c r="H199" s="30"/>
      <c r="I199" s="30"/>
      <c r="J199" s="30"/>
      <c r="K199" s="30"/>
      <c r="L199" s="30"/>
      <c r="M199" s="30"/>
    </row>
    <row r="200" spans="1:13" ht="12.75" customHeight="1">
      <c r="A200" s="28"/>
      <c r="B200" s="28"/>
      <c r="C200" s="30"/>
      <c r="D200" s="30"/>
      <c r="E200" s="30"/>
      <c r="F200" s="30"/>
      <c r="G200" s="30"/>
      <c r="H200" s="30"/>
      <c r="I200" s="30"/>
      <c r="J200" s="30"/>
      <c r="K200" s="30"/>
      <c r="L200" s="30"/>
      <c r="M200" s="30"/>
    </row>
    <row r="201" spans="1:13" ht="12.75" customHeight="1">
      <c r="A201" s="28"/>
      <c r="B201" s="28"/>
      <c r="C201" s="30"/>
      <c r="D201" s="30"/>
      <c r="E201" s="30"/>
      <c r="F201" s="30"/>
      <c r="G201" s="30"/>
      <c r="H201" s="30"/>
      <c r="I201" s="30"/>
      <c r="J201" s="30"/>
      <c r="K201" s="30"/>
      <c r="L201" s="30"/>
      <c r="M201" s="30"/>
    </row>
    <row r="202" spans="1:13" ht="12.75" customHeight="1">
      <c r="A202" s="28"/>
      <c r="B202" s="28"/>
      <c r="C202" s="30"/>
      <c r="D202" s="30"/>
      <c r="E202" s="30"/>
      <c r="F202" s="30"/>
      <c r="G202" s="30"/>
      <c r="H202" s="30"/>
      <c r="I202" s="30"/>
      <c r="J202" s="30"/>
      <c r="K202" s="30"/>
      <c r="L202" s="30"/>
      <c r="M202" s="30"/>
    </row>
    <row r="203" spans="1:13" ht="12.75" customHeight="1">
      <c r="A203" s="28"/>
      <c r="B203" s="28"/>
      <c r="C203" s="30"/>
      <c r="D203" s="30"/>
      <c r="E203" s="30"/>
      <c r="F203" s="30"/>
      <c r="G203" s="30"/>
      <c r="H203" s="30"/>
      <c r="I203" s="30"/>
      <c r="J203" s="30"/>
      <c r="K203" s="30"/>
      <c r="L203" s="30"/>
      <c r="M203" s="30"/>
    </row>
    <row r="204" spans="1:13" ht="12.75" customHeight="1">
      <c r="A204" s="28"/>
      <c r="B204" s="28"/>
      <c r="C204" s="30"/>
      <c r="D204" s="30"/>
      <c r="E204" s="30"/>
      <c r="F204" s="30"/>
      <c r="G204" s="30"/>
      <c r="H204" s="30"/>
      <c r="I204" s="30"/>
      <c r="J204" s="30"/>
      <c r="K204" s="30"/>
      <c r="L204" s="30"/>
      <c r="M204" s="30"/>
    </row>
    <row r="205" spans="1:13" ht="12.75" customHeight="1">
      <c r="A205" s="28"/>
      <c r="B205" s="28"/>
      <c r="C205" s="30"/>
      <c r="D205" s="30"/>
      <c r="E205" s="30"/>
      <c r="F205" s="30"/>
      <c r="G205" s="30"/>
      <c r="H205" s="30"/>
      <c r="I205" s="30"/>
      <c r="J205" s="30"/>
      <c r="K205" s="30"/>
      <c r="L205" s="30"/>
      <c r="M205" s="30"/>
    </row>
    <row r="206" spans="1:13" ht="12.75" customHeight="1">
      <c r="A206" s="28"/>
      <c r="B206" s="28"/>
      <c r="C206" s="30"/>
      <c r="D206" s="30"/>
      <c r="E206" s="30"/>
      <c r="F206" s="30"/>
      <c r="G206" s="30"/>
      <c r="H206" s="30"/>
      <c r="I206" s="30"/>
      <c r="J206" s="30"/>
      <c r="K206" s="30"/>
      <c r="L206" s="30"/>
      <c r="M206" s="30"/>
    </row>
    <row r="207" spans="1:13" ht="12.75" customHeight="1">
      <c r="A207" s="28"/>
      <c r="B207" s="28"/>
      <c r="C207" s="30"/>
      <c r="D207" s="30"/>
      <c r="E207" s="30"/>
      <c r="F207" s="30"/>
      <c r="G207" s="30"/>
      <c r="H207" s="30"/>
      <c r="I207" s="30"/>
      <c r="J207" s="30"/>
      <c r="K207" s="30"/>
      <c r="L207" s="30"/>
      <c r="M207" s="30"/>
    </row>
    <row r="208" spans="1:13" ht="12.75" customHeight="1">
      <c r="A208" s="28"/>
      <c r="B208" s="28"/>
      <c r="C208" s="30"/>
      <c r="D208" s="30"/>
      <c r="E208" s="30"/>
      <c r="F208" s="30"/>
      <c r="G208" s="30"/>
      <c r="H208" s="30"/>
      <c r="I208" s="30"/>
      <c r="J208" s="30"/>
      <c r="K208" s="30"/>
      <c r="L208" s="30"/>
      <c r="M208" s="30"/>
    </row>
    <row r="209" spans="1:13" ht="12.75" customHeight="1">
      <c r="A209" s="28"/>
      <c r="B209" s="28"/>
      <c r="C209" s="30"/>
      <c r="D209" s="30"/>
      <c r="E209" s="30"/>
      <c r="F209" s="30"/>
      <c r="G209" s="30"/>
      <c r="H209" s="30"/>
      <c r="I209" s="30"/>
      <c r="J209" s="30"/>
      <c r="K209" s="30"/>
      <c r="L209" s="30"/>
      <c r="M209" s="30"/>
    </row>
    <row r="210" spans="3:13" ht="12.75" customHeight="1"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</row>
    <row r="211" spans="3:13" ht="12.75" customHeight="1"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</row>
    <row r="212" spans="3:13" ht="12.75" customHeight="1"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</row>
    <row r="213" spans="3:13" ht="12.75" customHeight="1"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</row>
    <row r="214" spans="3:13" ht="12.75" customHeight="1"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</row>
    <row r="215" spans="3:13" ht="12.75" customHeight="1"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</row>
    <row r="216" spans="3:13" ht="12.75" customHeight="1"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</row>
    <row r="217" spans="3:13" ht="12.75" customHeight="1"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</row>
    <row r="218" spans="3:13" ht="12.75" customHeight="1"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</row>
    <row r="219" spans="3:13" ht="12.75" customHeight="1"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</row>
    <row r="220" spans="3:13" ht="12.75" customHeight="1"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</row>
    <row r="221" spans="3:13" ht="12.75" customHeight="1"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</row>
    <row r="222" spans="3:13" ht="12.75" customHeight="1"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</row>
    <row r="223" spans="3:13" ht="12.75" customHeight="1"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</row>
    <row r="224" spans="3:13" ht="12.75" customHeight="1"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</row>
    <row r="225" spans="3:13" ht="12.75" customHeight="1"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</row>
    <row r="226" spans="3:13" ht="12.75" customHeight="1"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</row>
    <row r="227" spans="3:13" ht="12.75" customHeight="1"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</row>
    <row r="228" spans="3:13" ht="12.75" customHeight="1"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</row>
    <row r="229" spans="3:13" ht="12.75" customHeight="1"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</row>
    <row r="230" spans="3:13" ht="12.75" customHeight="1"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</row>
    <row r="231" spans="3:13" ht="12.75" customHeight="1"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</row>
    <row r="232" spans="3:13" ht="12.75" customHeight="1"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</row>
    <row r="233" spans="3:13" ht="12.75" customHeight="1"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</row>
    <row r="234" spans="3:13" ht="12.75" customHeight="1"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</row>
    <row r="235" spans="3:13" ht="12.75" customHeight="1"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</row>
    <row r="236" spans="3:13" ht="12.75" customHeight="1"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</row>
    <row r="237" spans="3:13" ht="12.75" customHeight="1"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</row>
    <row r="238" spans="3:13" ht="12.75" customHeight="1"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</row>
    <row r="239" spans="3:13" ht="12.75" customHeight="1"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</row>
    <row r="240" spans="3:13" ht="12.75" customHeight="1"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</row>
    <row r="241" spans="3:13" ht="12.75" customHeight="1"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</row>
    <row r="242" spans="3:13" ht="12.75" customHeight="1"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</row>
    <row r="243" spans="3:13" ht="12.75" customHeight="1"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</row>
    <row r="244" spans="3:13" ht="12.75" customHeight="1"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</row>
    <row r="245" spans="3:13" ht="12.75" customHeight="1"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</row>
    <row r="246" spans="3:13" ht="12.75" customHeight="1"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</row>
    <row r="247" spans="3:13" ht="12.75" customHeight="1"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</row>
    <row r="248" spans="3:13" ht="12.75" customHeight="1"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</row>
    <row r="249" spans="3:13" ht="12.75" customHeight="1"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</row>
    <row r="250" spans="3:13" ht="12.75" customHeight="1"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</row>
    <row r="251" spans="3:13" ht="12.75" customHeight="1"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</row>
    <row r="252" spans="3:13" ht="12.75" customHeight="1"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</row>
    <row r="253" spans="3:13" ht="12.75" customHeight="1"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</row>
    <row r="254" spans="3:13" ht="12.75" customHeight="1"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</row>
    <row r="255" spans="3:13" ht="12.75" customHeight="1"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</row>
    <row r="256" spans="3:13" ht="12.75" customHeight="1"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</row>
    <row r="257" spans="3:13" ht="12.75" customHeight="1"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</row>
    <row r="258" spans="3:13" ht="12.75" customHeight="1"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</row>
    <row r="259" spans="3:13" ht="12.75" customHeight="1"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</row>
    <row r="260" spans="3:13" ht="12.75" customHeight="1"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</row>
    <row r="261" spans="3:13" ht="12.75" customHeight="1"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</row>
    <row r="262" spans="3:13" ht="12.75" customHeight="1"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</row>
    <row r="263" spans="3:13" ht="12.75" customHeight="1"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</row>
    <row r="264" spans="3:13" ht="12.75" customHeight="1"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</row>
    <row r="265" spans="3:13" ht="12.75" customHeight="1"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</row>
    <row r="266" spans="3:13" ht="12.75" customHeight="1"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</row>
    <row r="267" spans="3:13" ht="12.75" customHeight="1"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</row>
    <row r="268" spans="3:13" ht="12.75" customHeight="1"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</row>
    <row r="269" spans="3:13" ht="12.75" customHeight="1"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</row>
    <row r="270" spans="3:13" ht="12.75" customHeight="1"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</row>
    <row r="271" spans="3:13" ht="12.75" customHeight="1"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</row>
    <row r="272" spans="3:13" ht="12.75" customHeight="1"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</row>
    <row r="273" spans="3:13" ht="12.75" customHeight="1"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</row>
    <row r="274" spans="3:13" ht="12.75" customHeight="1"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</row>
    <row r="275" spans="3:13" ht="12.75" customHeight="1"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</row>
    <row r="276" spans="3:13" ht="12.75" customHeight="1"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</row>
    <row r="277" spans="3:13" ht="12.75" customHeight="1"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</row>
    <row r="278" spans="3:13" ht="12.75" customHeight="1"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</row>
    <row r="279" spans="3:13" ht="12.75" customHeight="1"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</row>
    <row r="280" spans="3:13" ht="12.75" customHeight="1"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</row>
    <row r="281" spans="3:13" ht="12.75" customHeight="1"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</row>
    <row r="282" spans="3:13" ht="12.75" customHeight="1"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</row>
    <row r="283" spans="3:13" ht="12.75" customHeight="1"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</row>
    <row r="284" spans="3:13" ht="12.75" customHeight="1"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</row>
    <row r="285" spans="3:13" ht="12.75" customHeight="1"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</row>
    <row r="286" spans="3:13" ht="12.75" customHeight="1"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</row>
    <row r="287" spans="3:13" ht="12.75" customHeight="1"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</row>
    <row r="288" spans="3:13" ht="12.75" customHeight="1"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</row>
    <row r="289" spans="3:13" ht="12.75" customHeight="1"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</row>
    <row r="290" spans="3:13" ht="12.75" customHeight="1"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</row>
    <row r="291" spans="3:13" ht="12.75" customHeight="1"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</row>
    <row r="292" spans="3:13" ht="12.75" customHeight="1"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</row>
    <row r="293" spans="3:13" ht="12.75" customHeight="1"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</row>
    <row r="294" spans="3:13" ht="12.75" customHeight="1"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</row>
    <row r="295" spans="3:13" ht="12.75" customHeight="1"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</row>
    <row r="296" spans="3:13" ht="12.75" customHeight="1"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</row>
    <row r="297" spans="3:13" ht="12.75" customHeight="1"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</row>
    <row r="298" spans="3:13" ht="12.75" customHeight="1"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</row>
    <row r="299" spans="3:13" ht="12.75" customHeight="1"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</row>
    <row r="300" spans="3:13" ht="12.75" customHeight="1"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</row>
    <row r="301" spans="3:13" ht="12.75" customHeight="1"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</row>
    <row r="302" spans="3:13" ht="12.75" customHeight="1"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</row>
    <row r="303" spans="3:13" ht="12.75" customHeight="1"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</row>
    <row r="304" spans="3:13" ht="12.75" customHeight="1"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</row>
    <row r="305" spans="3:13" ht="12.75" customHeight="1"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</row>
    <row r="306" spans="3:13" ht="12.75" customHeight="1"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</row>
    <row r="307" spans="3:13" ht="12.75" customHeight="1"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</row>
    <row r="308" spans="3:13" ht="12.75" customHeight="1"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</row>
    <row r="309" spans="3:13" ht="12.75" customHeight="1"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</row>
    <row r="310" spans="3:13" ht="12.75" customHeight="1"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</row>
    <row r="311" spans="3:13" ht="12.75" customHeight="1"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</row>
    <row r="312" spans="3:13" ht="12.75" customHeight="1"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</row>
    <row r="313" spans="3:13" ht="12.75" customHeight="1"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</row>
    <row r="314" spans="3:13" ht="12.75" customHeight="1"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</row>
    <row r="315" spans="3:13" ht="12.75" customHeight="1"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</row>
    <row r="316" spans="3:13" ht="12.75" customHeight="1"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</row>
    <row r="317" spans="3:13" ht="12.75" customHeight="1"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</row>
    <row r="318" spans="3:13" ht="12.75" customHeight="1"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</row>
    <row r="319" spans="3:13" ht="12.75" customHeight="1"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</row>
    <row r="320" spans="3:13" ht="12.75" customHeight="1"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</row>
    <row r="321" spans="3:13" ht="12.75" customHeight="1"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</row>
    <row r="322" spans="3:13" ht="12.75" customHeight="1"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</row>
    <row r="323" spans="3:13" ht="12.75" customHeight="1"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</row>
    <row r="324" spans="3:13" ht="12.75" customHeight="1"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</row>
    <row r="325" spans="3:13" ht="12.75" customHeight="1"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</row>
    <row r="326" spans="3:13" ht="12.75" customHeight="1"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</row>
    <row r="327" spans="3:13" ht="12.75" customHeight="1"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</row>
    <row r="328" spans="3:13" ht="12.75" customHeight="1"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</row>
    <row r="329" spans="3:13" ht="12.75" customHeight="1"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</row>
    <row r="330" spans="3:13" ht="12.75" customHeight="1"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</row>
    <row r="331" spans="3:13" ht="12.75" customHeight="1"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</row>
    <row r="332" spans="3:13" ht="12.75" customHeight="1"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</row>
    <row r="333" spans="3:13" ht="12.75" customHeight="1"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</row>
    <row r="334" spans="3:13" ht="12.75" customHeight="1"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</row>
    <row r="335" spans="3:13" ht="12.75" customHeight="1"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</row>
    <row r="336" spans="3:13" ht="12.75" customHeight="1"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</row>
    <row r="337" spans="3:13" ht="12.75" customHeight="1"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</row>
    <row r="338" spans="3:13" ht="12.75" customHeight="1"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</row>
    <row r="339" spans="3:13" ht="12.75" customHeight="1"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</row>
    <row r="340" spans="3:13" ht="12.75" customHeight="1"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</row>
    <row r="341" spans="3:13" ht="12.75" customHeight="1"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</row>
    <row r="342" spans="3:13" ht="12.75" customHeight="1"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</row>
    <row r="343" spans="3:13" ht="12.75" customHeight="1"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</row>
    <row r="344" spans="3:13" ht="12.75" customHeight="1"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</row>
    <row r="345" spans="3:13" ht="12.75" customHeight="1"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</row>
    <row r="346" spans="3:13" ht="12.75" customHeight="1"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</row>
    <row r="347" spans="3:13" ht="12.75" customHeight="1"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</row>
    <row r="348" spans="3:13" ht="12.75" customHeight="1"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</row>
    <row r="349" spans="3:13" ht="12.75" customHeight="1"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</row>
    <row r="350" spans="3:13" ht="12.75" customHeight="1"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</row>
    <row r="351" spans="3:13" ht="12.75" customHeight="1"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</row>
    <row r="352" spans="3:13" ht="12.75" customHeight="1"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</row>
    <row r="353" spans="3:13" ht="12.75" customHeight="1"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</row>
    <row r="354" spans="3:13" ht="12.75" customHeight="1"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</row>
    <row r="355" spans="3:13" ht="12.75" customHeight="1"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</row>
    <row r="356" spans="3:13" ht="12.75" customHeight="1"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</row>
    <row r="357" spans="3:13" ht="12.75" customHeight="1"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</row>
    <row r="358" spans="3:13" ht="12.75" customHeight="1"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</row>
    <row r="359" spans="3:13" ht="12.75" customHeight="1"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</row>
    <row r="360" spans="3:13" ht="12.75" customHeight="1"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</row>
    <row r="361" spans="3:13" ht="12.75" customHeight="1"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</row>
    <row r="362" spans="3:13" ht="12.75" customHeight="1"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</row>
    <row r="363" spans="3:13" ht="12.75" customHeight="1"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</row>
    <row r="364" spans="3:13" ht="12.75" customHeight="1"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</row>
    <row r="365" spans="3:13" ht="12.75" customHeight="1"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</row>
    <row r="366" spans="3:13" ht="12.75" customHeight="1"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</row>
    <row r="367" spans="3:13" ht="12.75" customHeight="1"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</row>
    <row r="368" spans="3:13" ht="12.75" customHeight="1"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</row>
    <row r="369" spans="3:13" ht="12.75" customHeight="1"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</row>
    <row r="370" spans="3:13" ht="12.75" customHeight="1"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</row>
    <row r="371" spans="3:13" ht="12.75" customHeight="1"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</row>
    <row r="372" spans="3:13" ht="12.75" customHeight="1"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</row>
    <row r="373" spans="3:13" ht="12.75" customHeight="1"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</row>
    <row r="374" spans="3:13" ht="12.75" customHeight="1"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</row>
    <row r="375" spans="3:13" ht="12.75" customHeight="1"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</row>
    <row r="376" spans="3:13" ht="12.75" customHeight="1"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</row>
    <row r="377" spans="3:13" ht="12.75" customHeight="1"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</row>
    <row r="378" spans="3:13" ht="12.75" customHeight="1"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</row>
    <row r="379" spans="3:13" ht="12.75" customHeight="1"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</row>
    <row r="380" spans="3:13" ht="12.75" customHeight="1"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</row>
    <row r="381" spans="3:13" ht="12.75" customHeight="1"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</row>
    <row r="382" spans="3:13" ht="12.75" customHeight="1"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</row>
    <row r="383" spans="3:13" ht="12.75" customHeight="1"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</row>
    <row r="384" spans="3:13" ht="12.75" customHeight="1"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</row>
    <row r="385" spans="3:13" ht="12.75" customHeight="1"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</row>
    <row r="386" spans="3:13" ht="12.75" customHeight="1"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</row>
    <row r="387" spans="3:13" ht="12.75" customHeight="1"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</row>
    <row r="388" spans="3:13" ht="12.75" customHeight="1"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</row>
    <row r="389" spans="3:13" ht="12.75" customHeight="1"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</row>
    <row r="390" spans="3:13" ht="12.75" customHeight="1"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</row>
    <row r="391" spans="3:13" ht="12.75" customHeight="1"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</row>
    <row r="392" spans="3:13" ht="12.75" customHeight="1"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</row>
    <row r="393" spans="3:13" ht="12.75" customHeight="1"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</row>
    <row r="394" spans="3:13" ht="12.75" customHeight="1"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</row>
    <row r="395" spans="3:13" ht="12.75" customHeight="1"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</row>
    <row r="396" spans="3:13" ht="12.75" customHeight="1"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</row>
    <row r="397" spans="3:13" ht="12.75" customHeight="1"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</row>
    <row r="398" spans="3:13" ht="12.75" customHeight="1"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</row>
    <row r="399" spans="3:13" ht="12.75" customHeight="1"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</row>
    <row r="400" spans="3:13" ht="12.75" customHeight="1"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</row>
    <row r="401" spans="3:13" ht="12.75" customHeight="1"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</row>
    <row r="402" spans="3:13" ht="12.75" customHeight="1"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</row>
    <row r="403" spans="3:13" ht="12.75" customHeight="1"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</row>
    <row r="404" spans="3:13" ht="12.75" customHeight="1"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</row>
    <row r="405" spans="3:13" ht="12.75" customHeight="1"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</row>
    <row r="406" spans="3:13" ht="12.75" customHeight="1"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</row>
    <row r="407" spans="3:13" ht="12.75" customHeight="1"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</row>
    <row r="408" spans="3:13" ht="12.75" customHeight="1"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</row>
    <row r="409" spans="3:13" ht="12.75" customHeight="1"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</row>
    <row r="410" spans="3:13" ht="12.75" customHeight="1"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</row>
    <row r="411" spans="3:13" ht="12.75" customHeight="1"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</row>
    <row r="412" spans="3:13" ht="12.75" customHeight="1"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</row>
    <row r="413" spans="3:13" ht="12.75" customHeight="1"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</row>
    <row r="414" spans="3:13" ht="12.75" customHeight="1"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</row>
    <row r="415" spans="3:13" ht="12.75" customHeight="1"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</row>
    <row r="416" spans="3:13" ht="12.75" customHeight="1"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</row>
    <row r="417" spans="3:13" ht="12.75" customHeight="1"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</row>
    <row r="418" spans="3:13" ht="12.75" customHeight="1">
      <c r="C418" s="14"/>
      <c r="D418" s="14"/>
      <c r="E418" s="14"/>
      <c r="F418" s="14"/>
      <c r="G418" s="14"/>
      <c r="H418" s="14"/>
      <c r="I418" s="14"/>
      <c r="J418" s="14"/>
      <c r="K418" s="14"/>
      <c r="L418" s="14"/>
      <c r="M418" s="14"/>
    </row>
    <row r="419" spans="3:13" ht="12.75" customHeight="1"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</row>
    <row r="420" spans="3:13" ht="12.75" customHeight="1"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</row>
    <row r="421" spans="3:13" ht="12.75" customHeight="1"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14"/>
    </row>
    <row r="422" spans="3:13" ht="12.75" customHeight="1"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</row>
    <row r="423" spans="3:13" ht="12.75" customHeight="1"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</row>
    <row r="424" spans="3:13" ht="12.75" customHeight="1"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</row>
    <row r="425" spans="3:13" ht="12.75" customHeight="1"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</row>
    <row r="426" spans="3:13" ht="12.75" customHeight="1"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</row>
    <row r="427" spans="3:13" ht="12.75" customHeight="1"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</row>
    <row r="428" spans="3:13" ht="12.75" customHeight="1"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14"/>
    </row>
    <row r="429" spans="3:13" ht="12.75" customHeight="1"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</row>
    <row r="430" spans="3:13" ht="12.75" customHeight="1"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14"/>
    </row>
    <row r="431" spans="3:13" ht="12.75" customHeight="1"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</row>
    <row r="432" spans="3:13" ht="12.75" customHeight="1"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14"/>
    </row>
    <row r="433" spans="3:13" ht="12.75" customHeight="1"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</row>
    <row r="434" spans="3:13" ht="12.75" customHeight="1"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</row>
    <row r="435" spans="3:13" ht="12.75" customHeight="1"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</row>
    <row r="436" spans="3:13" ht="12.75" customHeight="1"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</row>
    <row r="437" spans="3:13" ht="12.75" customHeight="1"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</row>
    <row r="438" spans="3:13" ht="12.75" customHeight="1"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</row>
    <row r="439" spans="3:13" ht="12.75" customHeight="1"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14"/>
    </row>
    <row r="440" spans="3:13" ht="12.75" customHeight="1">
      <c r="C440" s="14"/>
      <c r="D440" s="14"/>
      <c r="E440" s="14"/>
      <c r="F440" s="14"/>
      <c r="G440" s="14"/>
      <c r="H440" s="14"/>
      <c r="I440" s="14"/>
      <c r="J440" s="14"/>
      <c r="K440" s="14"/>
      <c r="L440" s="14"/>
      <c r="M440" s="14"/>
    </row>
    <row r="441" spans="3:13" ht="12.75" customHeight="1">
      <c r="C441" s="14"/>
      <c r="D441" s="14"/>
      <c r="E441" s="14"/>
      <c r="F441" s="14"/>
      <c r="G441" s="14"/>
      <c r="H441" s="14"/>
      <c r="I441" s="14"/>
      <c r="J441" s="14"/>
      <c r="K441" s="14"/>
      <c r="L441" s="14"/>
      <c r="M441" s="14"/>
    </row>
    <row r="442" spans="3:13" ht="12.75" customHeight="1">
      <c r="C442" s="14"/>
      <c r="D442" s="14"/>
      <c r="E442" s="14"/>
      <c r="F442" s="14"/>
      <c r="G442" s="14"/>
      <c r="H442" s="14"/>
      <c r="I442" s="14"/>
      <c r="J442" s="14"/>
      <c r="K442" s="14"/>
      <c r="L442" s="14"/>
      <c r="M442" s="14"/>
    </row>
    <row r="443" spans="3:13" ht="12.75" customHeight="1"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</row>
    <row r="444" spans="3:13" ht="12.75" customHeight="1">
      <c r="C444" s="14"/>
      <c r="D444" s="14"/>
      <c r="E444" s="14"/>
      <c r="F444" s="14"/>
      <c r="G444" s="14"/>
      <c r="H444" s="14"/>
      <c r="I444" s="14"/>
      <c r="J444" s="14"/>
      <c r="K444" s="14"/>
      <c r="L444" s="14"/>
      <c r="M444" s="14"/>
    </row>
    <row r="445" spans="3:13" ht="12.75" customHeight="1"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</row>
    <row r="446" spans="3:13" ht="12.75" customHeight="1"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</row>
    <row r="447" spans="3:13" ht="12.75" customHeight="1"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</row>
    <row r="448" spans="3:13" ht="12.75" customHeight="1"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</row>
    <row r="449" spans="3:13" ht="12.75" customHeight="1"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</row>
    <row r="450" spans="3:13" ht="12.75" customHeight="1"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</row>
    <row r="451" spans="3:13" ht="12.75" customHeight="1">
      <c r="C451" s="14"/>
      <c r="D451" s="14"/>
      <c r="E451" s="14"/>
      <c r="F451" s="14"/>
      <c r="G451" s="14"/>
      <c r="H451" s="14"/>
      <c r="I451" s="14"/>
      <c r="J451" s="14"/>
      <c r="K451" s="14"/>
      <c r="L451" s="14"/>
      <c r="M451" s="14"/>
    </row>
    <row r="452" spans="3:13" ht="12.75" customHeight="1"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14"/>
    </row>
    <row r="453" spans="3:13" ht="12.75" customHeight="1">
      <c r="C453" s="14"/>
      <c r="D453" s="14"/>
      <c r="E453" s="14"/>
      <c r="F453" s="14"/>
      <c r="G453" s="14"/>
      <c r="H453" s="14"/>
      <c r="I453" s="14"/>
      <c r="J453" s="14"/>
      <c r="K453" s="14"/>
      <c r="L453" s="14"/>
      <c r="M453" s="14"/>
    </row>
    <row r="454" spans="3:13" ht="12.75" customHeight="1">
      <c r="C454" s="14"/>
      <c r="D454" s="14"/>
      <c r="E454" s="14"/>
      <c r="F454" s="14"/>
      <c r="G454" s="14"/>
      <c r="H454" s="14"/>
      <c r="I454" s="14"/>
      <c r="J454" s="14"/>
      <c r="K454" s="14"/>
      <c r="L454" s="14"/>
      <c r="M454" s="14"/>
    </row>
    <row r="455" spans="3:13" ht="12.75" customHeight="1">
      <c r="C455" s="14"/>
      <c r="D455" s="14"/>
      <c r="E455" s="14"/>
      <c r="F455" s="14"/>
      <c r="G455" s="14"/>
      <c r="H455" s="14"/>
      <c r="I455" s="14"/>
      <c r="J455" s="14"/>
      <c r="K455" s="14"/>
      <c r="L455" s="14"/>
      <c r="M455" s="14"/>
    </row>
    <row r="456" spans="3:13" ht="12.75" customHeight="1">
      <c r="C456" s="14"/>
      <c r="D456" s="14"/>
      <c r="E456" s="14"/>
      <c r="F456" s="14"/>
      <c r="G456" s="14"/>
      <c r="H456" s="14"/>
      <c r="I456" s="14"/>
      <c r="J456" s="14"/>
      <c r="K456" s="14"/>
      <c r="L456" s="14"/>
      <c r="M456" s="14"/>
    </row>
    <row r="457" spans="3:13" ht="12.75" customHeight="1">
      <c r="C457" s="14"/>
      <c r="D457" s="14"/>
      <c r="E457" s="14"/>
      <c r="F457" s="14"/>
      <c r="G457" s="14"/>
      <c r="H457" s="14"/>
      <c r="I457" s="14"/>
      <c r="J457" s="14"/>
      <c r="K457" s="14"/>
      <c r="L457" s="14"/>
      <c r="M457" s="14"/>
    </row>
    <row r="458" spans="3:13" ht="12.75" customHeight="1">
      <c r="C458" s="14"/>
      <c r="D458" s="14"/>
      <c r="E458" s="14"/>
      <c r="F458" s="14"/>
      <c r="G458" s="14"/>
      <c r="H458" s="14"/>
      <c r="I458" s="14"/>
      <c r="J458" s="14"/>
      <c r="K458" s="14"/>
      <c r="L458" s="14"/>
      <c r="M458" s="14"/>
    </row>
    <row r="459" spans="3:13" ht="12.75" customHeight="1">
      <c r="C459" s="14"/>
      <c r="D459" s="14"/>
      <c r="E459" s="14"/>
      <c r="F459" s="14"/>
      <c r="G459" s="14"/>
      <c r="H459" s="14"/>
      <c r="I459" s="14"/>
      <c r="J459" s="14"/>
      <c r="K459" s="14"/>
      <c r="L459" s="14"/>
      <c r="M459" s="14"/>
    </row>
    <row r="460" spans="3:13" ht="12.75" customHeight="1">
      <c r="C460" s="14"/>
      <c r="D460" s="14"/>
      <c r="E460" s="14"/>
      <c r="F460" s="14"/>
      <c r="G460" s="14"/>
      <c r="H460" s="14"/>
      <c r="I460" s="14"/>
      <c r="J460" s="14"/>
      <c r="K460" s="14"/>
      <c r="L460" s="14"/>
      <c r="M460" s="14"/>
    </row>
    <row r="461" spans="3:13" ht="12.75" customHeight="1"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</row>
    <row r="462" spans="3:13" ht="12.75" customHeight="1">
      <c r="C462" s="14"/>
      <c r="D462" s="14"/>
      <c r="E462" s="14"/>
      <c r="F462" s="14"/>
      <c r="G462" s="14"/>
      <c r="H462" s="14"/>
      <c r="I462" s="14"/>
      <c r="J462" s="14"/>
      <c r="K462" s="14"/>
      <c r="L462" s="14"/>
      <c r="M462" s="14"/>
    </row>
    <row r="463" spans="3:13" ht="12.75" customHeight="1">
      <c r="C463" s="14"/>
      <c r="D463" s="14"/>
      <c r="E463" s="14"/>
      <c r="F463" s="14"/>
      <c r="G463" s="14"/>
      <c r="H463" s="14"/>
      <c r="I463" s="14"/>
      <c r="J463" s="14"/>
      <c r="K463" s="14"/>
      <c r="L463" s="14"/>
      <c r="M463" s="14"/>
    </row>
    <row r="464" spans="3:13" ht="12.75" customHeight="1">
      <c r="C464" s="14"/>
      <c r="D464" s="14"/>
      <c r="E464" s="14"/>
      <c r="F464" s="14"/>
      <c r="G464" s="14"/>
      <c r="H464" s="14"/>
      <c r="I464" s="14"/>
      <c r="J464" s="14"/>
      <c r="K464" s="14"/>
      <c r="L464" s="14"/>
      <c r="M464" s="14"/>
    </row>
    <row r="465" spans="3:13" ht="12.75" customHeight="1">
      <c r="C465" s="14"/>
      <c r="D465" s="14"/>
      <c r="E465" s="14"/>
      <c r="F465" s="14"/>
      <c r="G465" s="14"/>
      <c r="H465" s="14"/>
      <c r="I465" s="14"/>
      <c r="J465" s="14"/>
      <c r="K465" s="14"/>
      <c r="L465" s="14"/>
      <c r="M465" s="14"/>
    </row>
    <row r="466" spans="3:13" ht="12.75" customHeight="1">
      <c r="C466" s="14"/>
      <c r="D466" s="14"/>
      <c r="E466" s="14"/>
      <c r="F466" s="14"/>
      <c r="G466" s="14"/>
      <c r="H466" s="14"/>
      <c r="I466" s="14"/>
      <c r="J466" s="14"/>
      <c r="K466" s="14"/>
      <c r="L466" s="14"/>
      <c r="M466" s="14"/>
    </row>
    <row r="467" spans="3:13" ht="12.75" customHeight="1">
      <c r="C467" s="14"/>
      <c r="D467" s="14"/>
      <c r="E467" s="14"/>
      <c r="F467" s="14"/>
      <c r="G467" s="14"/>
      <c r="H467" s="14"/>
      <c r="I467" s="14"/>
      <c r="J467" s="14"/>
      <c r="K467" s="14"/>
      <c r="L467" s="14"/>
      <c r="M467" s="14"/>
    </row>
    <row r="468" spans="3:13" ht="12.75" customHeight="1">
      <c r="C468" s="14"/>
      <c r="D468" s="14"/>
      <c r="E468" s="14"/>
      <c r="F468" s="14"/>
      <c r="G468" s="14"/>
      <c r="H468" s="14"/>
      <c r="I468" s="14"/>
      <c r="J468" s="14"/>
      <c r="K468" s="14"/>
      <c r="L468" s="14"/>
      <c r="M468" s="14"/>
    </row>
    <row r="469" spans="3:13" ht="12.75" customHeight="1">
      <c r="C469" s="14"/>
      <c r="D469" s="14"/>
      <c r="E469" s="14"/>
      <c r="F469" s="14"/>
      <c r="G469" s="14"/>
      <c r="H469" s="14"/>
      <c r="I469" s="14"/>
      <c r="J469" s="14"/>
      <c r="K469" s="14"/>
      <c r="L469" s="14"/>
      <c r="M469" s="14"/>
    </row>
    <row r="470" spans="3:13" ht="12.75" customHeight="1">
      <c r="C470" s="14"/>
      <c r="D470" s="14"/>
      <c r="E470" s="14"/>
      <c r="F470" s="14"/>
      <c r="G470" s="14"/>
      <c r="H470" s="14"/>
      <c r="I470" s="14"/>
      <c r="J470" s="14"/>
      <c r="K470" s="14"/>
      <c r="L470" s="14"/>
      <c r="M470" s="14"/>
    </row>
    <row r="471" spans="3:13" ht="12.75" customHeight="1">
      <c r="C471" s="14"/>
      <c r="D471" s="14"/>
      <c r="E471" s="14"/>
      <c r="F471" s="14"/>
      <c r="G471" s="14"/>
      <c r="H471" s="14"/>
      <c r="I471" s="14"/>
      <c r="J471" s="14"/>
      <c r="K471" s="14"/>
      <c r="L471" s="14"/>
      <c r="M471" s="14"/>
    </row>
    <row r="472" spans="3:13" ht="12.75" customHeight="1">
      <c r="C472" s="14"/>
      <c r="D472" s="14"/>
      <c r="E472" s="14"/>
      <c r="F472" s="14"/>
      <c r="G472" s="14"/>
      <c r="H472" s="14"/>
      <c r="I472" s="14"/>
      <c r="J472" s="14"/>
      <c r="K472" s="14"/>
      <c r="L472" s="14"/>
      <c r="M472" s="14"/>
    </row>
    <row r="473" spans="3:13" ht="12.75" customHeight="1">
      <c r="C473" s="14"/>
      <c r="D473" s="14"/>
      <c r="E473" s="14"/>
      <c r="F473" s="14"/>
      <c r="G473" s="14"/>
      <c r="H473" s="14"/>
      <c r="I473" s="14"/>
      <c r="J473" s="14"/>
      <c r="K473" s="14"/>
      <c r="L473" s="14"/>
      <c r="M473" s="14"/>
    </row>
    <row r="474" spans="3:13" ht="12.75" customHeight="1">
      <c r="C474" s="14"/>
      <c r="D474" s="14"/>
      <c r="E474" s="14"/>
      <c r="F474" s="14"/>
      <c r="G474" s="14"/>
      <c r="H474" s="14"/>
      <c r="I474" s="14"/>
      <c r="J474" s="14"/>
      <c r="K474" s="14"/>
      <c r="L474" s="14"/>
      <c r="M474" s="14"/>
    </row>
    <row r="475" spans="3:13" ht="12.75" customHeight="1">
      <c r="C475" s="14"/>
      <c r="D475" s="14"/>
      <c r="E475" s="14"/>
      <c r="F475" s="14"/>
      <c r="G475" s="14"/>
      <c r="H475" s="14"/>
      <c r="I475" s="14"/>
      <c r="J475" s="14"/>
      <c r="K475" s="14"/>
      <c r="L475" s="14"/>
      <c r="M475" s="14"/>
    </row>
    <row r="476" spans="3:13" ht="12.75" customHeight="1">
      <c r="C476" s="14"/>
      <c r="D476" s="14"/>
      <c r="E476" s="14"/>
      <c r="F476" s="14"/>
      <c r="G476" s="14"/>
      <c r="H476" s="14"/>
      <c r="I476" s="14"/>
      <c r="J476" s="14"/>
      <c r="K476" s="14"/>
      <c r="L476" s="14"/>
      <c r="M476" s="14"/>
    </row>
    <row r="477" spans="3:13" ht="12.75" customHeight="1">
      <c r="C477" s="14"/>
      <c r="D477" s="14"/>
      <c r="E477" s="14"/>
      <c r="F477" s="14"/>
      <c r="G477" s="14"/>
      <c r="H477" s="14"/>
      <c r="I477" s="14"/>
      <c r="J477" s="14"/>
      <c r="K477" s="14"/>
      <c r="L477" s="14"/>
      <c r="M477" s="14"/>
    </row>
    <row r="478" spans="3:13" ht="12.75" customHeight="1">
      <c r="C478" s="14"/>
      <c r="D478" s="14"/>
      <c r="E478" s="14"/>
      <c r="F478" s="14"/>
      <c r="G478" s="14"/>
      <c r="H478" s="14"/>
      <c r="I478" s="14"/>
      <c r="J478" s="14"/>
      <c r="K478" s="14"/>
      <c r="L478" s="14"/>
      <c r="M478" s="14"/>
    </row>
    <row r="479" spans="3:13" ht="12.75" customHeight="1">
      <c r="C479" s="14"/>
      <c r="D479" s="14"/>
      <c r="E479" s="14"/>
      <c r="F479" s="14"/>
      <c r="G479" s="14"/>
      <c r="H479" s="14"/>
      <c r="I479" s="14"/>
      <c r="J479" s="14"/>
      <c r="K479" s="14"/>
      <c r="L479" s="14"/>
      <c r="M479" s="14"/>
    </row>
    <row r="480" spans="3:13" ht="12.75" customHeight="1">
      <c r="C480" s="14"/>
      <c r="D480" s="14"/>
      <c r="E480" s="14"/>
      <c r="F480" s="14"/>
      <c r="G480" s="14"/>
      <c r="H480" s="14"/>
      <c r="I480" s="14"/>
      <c r="J480" s="14"/>
      <c r="K480" s="14"/>
      <c r="L480" s="14"/>
      <c r="M480" s="14"/>
    </row>
    <row r="481" spans="3:13" ht="12.75" customHeight="1">
      <c r="C481" s="14"/>
      <c r="D481" s="14"/>
      <c r="E481" s="14"/>
      <c r="F481" s="14"/>
      <c r="G481" s="14"/>
      <c r="H481" s="14"/>
      <c r="I481" s="14"/>
      <c r="J481" s="14"/>
      <c r="K481" s="14"/>
      <c r="L481" s="14"/>
      <c r="M481" s="14"/>
    </row>
    <row r="482" spans="3:13" ht="12.75" customHeight="1">
      <c r="C482" s="14"/>
      <c r="D482" s="14"/>
      <c r="E482" s="14"/>
      <c r="F482" s="14"/>
      <c r="G482" s="14"/>
      <c r="H482" s="14"/>
      <c r="I482" s="14"/>
      <c r="J482" s="14"/>
      <c r="K482" s="14"/>
      <c r="L482" s="14"/>
      <c r="M482" s="14"/>
    </row>
    <row r="483" spans="3:13" ht="12.75" customHeight="1">
      <c r="C483" s="14"/>
      <c r="D483" s="14"/>
      <c r="E483" s="14"/>
      <c r="F483" s="14"/>
      <c r="G483" s="14"/>
      <c r="H483" s="14"/>
      <c r="I483" s="14"/>
      <c r="J483" s="14"/>
      <c r="K483" s="14"/>
      <c r="L483" s="14"/>
      <c r="M483" s="14"/>
    </row>
    <row r="484" spans="3:13" ht="12.75" customHeight="1"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</row>
    <row r="485" spans="3:13" ht="12.75" customHeight="1">
      <c r="C485" s="14"/>
      <c r="D485" s="14"/>
      <c r="E485" s="14"/>
      <c r="F485" s="14"/>
      <c r="G485" s="14"/>
      <c r="H485" s="14"/>
      <c r="I485" s="14"/>
      <c r="J485" s="14"/>
      <c r="K485" s="14"/>
      <c r="L485" s="14"/>
      <c r="M485" s="14"/>
    </row>
    <row r="486" spans="3:13" ht="12.75" customHeight="1">
      <c r="C486" s="14"/>
      <c r="D486" s="14"/>
      <c r="E486" s="14"/>
      <c r="F486" s="14"/>
      <c r="G486" s="14"/>
      <c r="H486" s="14"/>
      <c r="I486" s="14"/>
      <c r="J486" s="14"/>
      <c r="K486" s="14"/>
      <c r="L486" s="14"/>
      <c r="M486" s="14"/>
    </row>
    <row r="487" spans="3:13" ht="12.75" customHeight="1">
      <c r="C487" s="14"/>
      <c r="D487" s="14"/>
      <c r="E487" s="14"/>
      <c r="F487" s="14"/>
      <c r="G487" s="14"/>
      <c r="H487" s="14"/>
      <c r="I487" s="14"/>
      <c r="J487" s="14"/>
      <c r="K487" s="14"/>
      <c r="L487" s="14"/>
      <c r="M487" s="14"/>
    </row>
    <row r="488" spans="3:13" ht="12.75" customHeight="1"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</row>
    <row r="489" spans="3:13" ht="12.75" customHeight="1">
      <c r="C489" s="14"/>
      <c r="D489" s="14"/>
      <c r="E489" s="14"/>
      <c r="F489" s="14"/>
      <c r="G489" s="14"/>
      <c r="H489" s="14"/>
      <c r="I489" s="14"/>
      <c r="J489" s="14"/>
      <c r="K489" s="14"/>
      <c r="L489" s="14"/>
      <c r="M489" s="14"/>
    </row>
    <row r="490" spans="3:13" ht="12.75" customHeight="1">
      <c r="C490" s="14"/>
      <c r="D490" s="14"/>
      <c r="E490" s="14"/>
      <c r="F490" s="14"/>
      <c r="G490" s="14"/>
      <c r="H490" s="14"/>
      <c r="I490" s="14"/>
      <c r="J490" s="14"/>
      <c r="K490" s="14"/>
      <c r="L490" s="14"/>
      <c r="M490" s="14"/>
    </row>
    <row r="491" spans="3:13" ht="12.75" customHeight="1">
      <c r="C491" s="14"/>
      <c r="D491" s="14"/>
      <c r="E491" s="14"/>
      <c r="F491" s="14"/>
      <c r="G491" s="14"/>
      <c r="H491" s="14"/>
      <c r="I491" s="14"/>
      <c r="J491" s="14"/>
      <c r="K491" s="14"/>
      <c r="L491" s="14"/>
      <c r="M491" s="14"/>
    </row>
    <row r="492" spans="3:13" ht="12.75" customHeight="1">
      <c r="C492" s="14"/>
      <c r="D492" s="14"/>
      <c r="E492" s="14"/>
      <c r="F492" s="14"/>
      <c r="G492" s="14"/>
      <c r="H492" s="14"/>
      <c r="I492" s="14"/>
      <c r="J492" s="14"/>
      <c r="K492" s="14"/>
      <c r="L492" s="14"/>
      <c r="M492" s="14"/>
    </row>
    <row r="493" spans="3:13" ht="12.75" customHeight="1">
      <c r="C493" s="14"/>
      <c r="D493" s="14"/>
      <c r="E493" s="14"/>
      <c r="F493" s="14"/>
      <c r="G493" s="14"/>
      <c r="H493" s="14"/>
      <c r="I493" s="14"/>
      <c r="J493" s="14"/>
      <c r="K493" s="14"/>
      <c r="L493" s="14"/>
      <c r="M493" s="14"/>
    </row>
    <row r="494" spans="3:13" ht="12.75" customHeight="1">
      <c r="C494" s="14"/>
      <c r="D494" s="14"/>
      <c r="E494" s="14"/>
      <c r="F494" s="14"/>
      <c r="G494" s="14"/>
      <c r="H494" s="14"/>
      <c r="I494" s="14"/>
      <c r="J494" s="14"/>
      <c r="K494" s="14"/>
      <c r="L494" s="14"/>
      <c r="M494" s="14"/>
    </row>
    <row r="495" spans="3:13" ht="12.75" customHeight="1">
      <c r="C495" s="14"/>
      <c r="D495" s="14"/>
      <c r="E495" s="14"/>
      <c r="F495" s="14"/>
      <c r="G495" s="14"/>
      <c r="H495" s="14"/>
      <c r="I495" s="14"/>
      <c r="J495" s="14"/>
      <c r="K495" s="14"/>
      <c r="L495" s="14"/>
      <c r="M495" s="14"/>
    </row>
    <row r="496" spans="3:13" ht="12.75" customHeight="1">
      <c r="C496" s="14"/>
      <c r="D496" s="14"/>
      <c r="E496" s="14"/>
      <c r="F496" s="14"/>
      <c r="G496" s="14"/>
      <c r="H496" s="14"/>
      <c r="I496" s="14"/>
      <c r="J496" s="14"/>
      <c r="K496" s="14"/>
      <c r="L496" s="14"/>
      <c r="M496" s="14"/>
    </row>
    <row r="497" spans="3:13" ht="12.75" customHeight="1">
      <c r="C497" s="14"/>
      <c r="D497" s="14"/>
      <c r="E497" s="14"/>
      <c r="F497" s="14"/>
      <c r="G497" s="14"/>
      <c r="H497" s="14"/>
      <c r="I497" s="14"/>
      <c r="J497" s="14"/>
      <c r="K497" s="14"/>
      <c r="L497" s="14"/>
      <c r="M497" s="14"/>
    </row>
    <row r="498" spans="3:13" ht="12.75" customHeight="1">
      <c r="C498" s="14"/>
      <c r="D498" s="14"/>
      <c r="E498" s="14"/>
      <c r="F498" s="14"/>
      <c r="G498" s="14"/>
      <c r="H498" s="14"/>
      <c r="I498" s="14"/>
      <c r="J498" s="14"/>
      <c r="K498" s="14"/>
      <c r="L498" s="14"/>
      <c r="M498" s="14"/>
    </row>
    <row r="499" spans="3:13" ht="12.75" customHeight="1">
      <c r="C499" s="14"/>
      <c r="D499" s="14"/>
      <c r="E499" s="14"/>
      <c r="F499" s="14"/>
      <c r="G499" s="14"/>
      <c r="H499" s="14"/>
      <c r="I499" s="14"/>
      <c r="J499" s="14"/>
      <c r="K499" s="14"/>
      <c r="L499" s="14"/>
      <c r="M499" s="14"/>
    </row>
    <row r="500" spans="3:13" ht="12.75" customHeight="1">
      <c r="C500" s="14"/>
      <c r="D500" s="14"/>
      <c r="E500" s="14"/>
      <c r="F500" s="14"/>
      <c r="G500" s="14"/>
      <c r="H500" s="14"/>
      <c r="I500" s="14"/>
      <c r="J500" s="14"/>
      <c r="K500" s="14"/>
      <c r="L500" s="14"/>
      <c r="M500" s="14"/>
    </row>
    <row r="501" spans="3:13" ht="12.75" customHeight="1">
      <c r="C501" s="14"/>
      <c r="D501" s="14"/>
      <c r="E501" s="14"/>
      <c r="F501" s="14"/>
      <c r="G501" s="14"/>
      <c r="H501" s="14"/>
      <c r="I501" s="14"/>
      <c r="J501" s="14"/>
      <c r="K501" s="14"/>
      <c r="L501" s="14"/>
      <c r="M501" s="14"/>
    </row>
    <row r="502" spans="3:13" ht="12.75" customHeight="1">
      <c r="C502" s="14"/>
      <c r="D502" s="14"/>
      <c r="E502" s="14"/>
      <c r="F502" s="14"/>
      <c r="G502" s="14"/>
      <c r="H502" s="14"/>
      <c r="I502" s="14"/>
      <c r="J502" s="14"/>
      <c r="K502" s="14"/>
      <c r="L502" s="14"/>
      <c r="M502" s="14"/>
    </row>
    <row r="503" spans="3:13" ht="12.75" customHeight="1">
      <c r="C503" s="14"/>
      <c r="D503" s="14"/>
      <c r="E503" s="14"/>
      <c r="F503" s="14"/>
      <c r="G503" s="14"/>
      <c r="H503" s="14"/>
      <c r="I503" s="14"/>
      <c r="J503" s="14"/>
      <c r="K503" s="14"/>
      <c r="L503" s="14"/>
      <c r="M503" s="14"/>
    </row>
    <row r="504" spans="3:13" ht="12.75" customHeight="1">
      <c r="C504" s="14"/>
      <c r="D504" s="14"/>
      <c r="E504" s="14"/>
      <c r="F504" s="14"/>
      <c r="G504" s="14"/>
      <c r="H504" s="14"/>
      <c r="I504" s="14"/>
      <c r="J504" s="14"/>
      <c r="K504" s="14"/>
      <c r="L504" s="14"/>
      <c r="M504" s="14"/>
    </row>
    <row r="505" spans="3:13" ht="12.75" customHeight="1">
      <c r="C505" s="14"/>
      <c r="D505" s="14"/>
      <c r="E505" s="14"/>
      <c r="F505" s="14"/>
      <c r="G505" s="14"/>
      <c r="H505" s="14"/>
      <c r="I505" s="14"/>
      <c r="J505" s="14"/>
      <c r="K505" s="14"/>
      <c r="L505" s="14"/>
      <c r="M505" s="14"/>
    </row>
    <row r="506" spans="3:13" ht="12.75" customHeight="1">
      <c r="C506" s="14"/>
      <c r="D506" s="14"/>
      <c r="E506" s="14"/>
      <c r="F506" s="14"/>
      <c r="G506" s="14"/>
      <c r="H506" s="14"/>
      <c r="I506" s="14"/>
      <c r="J506" s="14"/>
      <c r="K506" s="14"/>
      <c r="L506" s="14"/>
      <c r="M506" s="14"/>
    </row>
    <row r="507" spans="3:13" ht="12.75" customHeight="1">
      <c r="C507" s="14"/>
      <c r="D507" s="14"/>
      <c r="E507" s="14"/>
      <c r="F507" s="14"/>
      <c r="G507" s="14"/>
      <c r="H507" s="14"/>
      <c r="I507" s="14"/>
      <c r="J507" s="14"/>
      <c r="K507" s="14"/>
      <c r="L507" s="14"/>
      <c r="M507" s="14"/>
    </row>
    <row r="508" spans="3:13" ht="12.75" customHeight="1">
      <c r="C508" s="14"/>
      <c r="D508" s="14"/>
      <c r="E508" s="14"/>
      <c r="F508" s="14"/>
      <c r="G508" s="14"/>
      <c r="H508" s="14"/>
      <c r="I508" s="14"/>
      <c r="J508" s="14"/>
      <c r="K508" s="14"/>
      <c r="L508" s="14"/>
      <c r="M508" s="14"/>
    </row>
    <row r="509" spans="3:13" ht="12.75" customHeight="1">
      <c r="C509" s="14"/>
      <c r="D509" s="14"/>
      <c r="E509" s="14"/>
      <c r="F509" s="14"/>
      <c r="G509" s="14"/>
      <c r="H509" s="14"/>
      <c r="I509" s="14"/>
      <c r="J509" s="14"/>
      <c r="K509" s="14"/>
      <c r="L509" s="14"/>
      <c r="M509" s="14"/>
    </row>
    <row r="510" spans="3:13" ht="12.75" customHeight="1">
      <c r="C510" s="14"/>
      <c r="D510" s="14"/>
      <c r="E510" s="14"/>
      <c r="F510" s="14"/>
      <c r="G510" s="14"/>
      <c r="H510" s="14"/>
      <c r="I510" s="14"/>
      <c r="J510" s="14"/>
      <c r="K510" s="14"/>
      <c r="L510" s="14"/>
      <c r="M510" s="14"/>
    </row>
    <row r="511" spans="3:13" ht="12.75" customHeight="1">
      <c r="C511" s="14"/>
      <c r="D511" s="14"/>
      <c r="E511" s="14"/>
      <c r="F511" s="14"/>
      <c r="G511" s="14"/>
      <c r="H511" s="14"/>
      <c r="I511" s="14"/>
      <c r="J511" s="14"/>
      <c r="K511" s="14"/>
      <c r="L511" s="14"/>
      <c r="M511" s="14"/>
    </row>
    <row r="512" spans="3:13" ht="12.75" customHeight="1">
      <c r="C512" s="14"/>
      <c r="D512" s="14"/>
      <c r="E512" s="14"/>
      <c r="F512" s="14"/>
      <c r="G512" s="14"/>
      <c r="H512" s="14"/>
      <c r="I512" s="14"/>
      <c r="J512" s="14"/>
      <c r="K512" s="14"/>
      <c r="L512" s="14"/>
      <c r="M512" s="14"/>
    </row>
    <row r="513" spans="3:13" ht="12.75" customHeight="1">
      <c r="C513" s="14"/>
      <c r="D513" s="14"/>
      <c r="E513" s="14"/>
      <c r="F513" s="14"/>
      <c r="G513" s="14"/>
      <c r="H513" s="14"/>
      <c r="I513" s="14"/>
      <c r="J513" s="14"/>
      <c r="K513" s="14"/>
      <c r="L513" s="14"/>
      <c r="M513" s="14"/>
    </row>
    <row r="514" spans="3:13" ht="12.75" customHeight="1">
      <c r="C514" s="14"/>
      <c r="D514" s="14"/>
      <c r="E514" s="14"/>
      <c r="F514" s="14"/>
      <c r="G514" s="14"/>
      <c r="H514" s="14"/>
      <c r="I514" s="14"/>
      <c r="J514" s="14"/>
      <c r="K514" s="14"/>
      <c r="L514" s="14"/>
      <c r="M514" s="14"/>
    </row>
    <row r="515" spans="3:13" ht="12.75" customHeight="1"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</row>
    <row r="516" spans="3:13" ht="12.75" customHeight="1">
      <c r="C516" s="14"/>
      <c r="D516" s="14"/>
      <c r="E516" s="14"/>
      <c r="F516" s="14"/>
      <c r="G516" s="14"/>
      <c r="H516" s="14"/>
      <c r="I516" s="14"/>
      <c r="J516" s="14"/>
      <c r="K516" s="14"/>
      <c r="L516" s="14"/>
      <c r="M516" s="14"/>
    </row>
    <row r="517" spans="3:13" ht="12.75" customHeight="1">
      <c r="C517" s="14"/>
      <c r="D517" s="14"/>
      <c r="E517" s="14"/>
      <c r="F517" s="14"/>
      <c r="G517" s="14"/>
      <c r="H517" s="14"/>
      <c r="I517" s="14"/>
      <c r="J517" s="14"/>
      <c r="K517" s="14"/>
      <c r="L517" s="14"/>
      <c r="M517" s="14"/>
    </row>
    <row r="518" spans="3:13" ht="12.75" customHeight="1">
      <c r="C518" s="14"/>
      <c r="D518" s="14"/>
      <c r="E518" s="14"/>
      <c r="F518" s="14"/>
      <c r="G518" s="14"/>
      <c r="H518" s="14"/>
      <c r="I518" s="14"/>
      <c r="J518" s="14"/>
      <c r="K518" s="14"/>
      <c r="L518" s="14"/>
      <c r="M518" s="14"/>
    </row>
    <row r="519" spans="3:13" ht="12.75" customHeight="1">
      <c r="C519" s="14"/>
      <c r="D519" s="14"/>
      <c r="E519" s="14"/>
      <c r="F519" s="14"/>
      <c r="G519" s="14"/>
      <c r="H519" s="14"/>
      <c r="I519" s="14"/>
      <c r="J519" s="14"/>
      <c r="K519" s="14"/>
      <c r="L519" s="14"/>
      <c r="M519" s="14"/>
    </row>
    <row r="520" spans="3:13" ht="12.75" customHeight="1">
      <c r="C520" s="14"/>
      <c r="D520" s="14"/>
      <c r="E520" s="14"/>
      <c r="F520" s="14"/>
      <c r="G520" s="14"/>
      <c r="H520" s="14"/>
      <c r="I520" s="14"/>
      <c r="J520" s="14"/>
      <c r="K520" s="14"/>
      <c r="L520" s="14"/>
      <c r="M520" s="14"/>
    </row>
    <row r="521" spans="3:13" ht="12.75" customHeight="1">
      <c r="C521" s="14"/>
      <c r="D521" s="14"/>
      <c r="E521" s="14"/>
      <c r="F521" s="14"/>
      <c r="G521" s="14"/>
      <c r="H521" s="14"/>
      <c r="I521" s="14"/>
      <c r="J521" s="14"/>
      <c r="K521" s="14"/>
      <c r="L521" s="14"/>
      <c r="M521" s="14"/>
    </row>
    <row r="522" spans="3:13" ht="12.75" customHeight="1">
      <c r="C522" s="14"/>
      <c r="D522" s="14"/>
      <c r="E522" s="14"/>
      <c r="F522" s="14"/>
      <c r="G522" s="14"/>
      <c r="H522" s="14"/>
      <c r="I522" s="14"/>
      <c r="J522" s="14"/>
      <c r="K522" s="14"/>
      <c r="L522" s="14"/>
      <c r="M522" s="14"/>
    </row>
    <row r="523" spans="3:13" ht="12.75" customHeight="1">
      <c r="C523" s="14"/>
      <c r="D523" s="14"/>
      <c r="E523" s="14"/>
      <c r="F523" s="14"/>
      <c r="G523" s="14"/>
      <c r="H523" s="14"/>
      <c r="I523" s="14"/>
      <c r="J523" s="14"/>
      <c r="K523" s="14"/>
      <c r="L523" s="14"/>
      <c r="M523" s="14"/>
    </row>
    <row r="524" spans="3:13" ht="12.75" customHeight="1">
      <c r="C524" s="14"/>
      <c r="D524" s="14"/>
      <c r="E524" s="14"/>
      <c r="F524" s="14"/>
      <c r="G524" s="14"/>
      <c r="H524" s="14"/>
      <c r="I524" s="14"/>
      <c r="J524" s="14"/>
      <c r="K524" s="14"/>
      <c r="L524" s="14"/>
      <c r="M524" s="14"/>
    </row>
    <row r="525" spans="3:13" ht="12.75" customHeight="1">
      <c r="C525" s="14"/>
      <c r="D525" s="14"/>
      <c r="E525" s="14"/>
      <c r="F525" s="14"/>
      <c r="G525" s="14"/>
      <c r="H525" s="14"/>
      <c r="I525" s="14"/>
      <c r="J525" s="14"/>
      <c r="K525" s="14"/>
      <c r="L525" s="14"/>
      <c r="M525" s="14"/>
    </row>
    <row r="526" spans="3:13" ht="12.75" customHeight="1">
      <c r="C526" s="14"/>
      <c r="D526" s="14"/>
      <c r="E526" s="14"/>
      <c r="F526" s="14"/>
      <c r="G526" s="14"/>
      <c r="H526" s="14"/>
      <c r="I526" s="14"/>
      <c r="J526" s="14"/>
      <c r="K526" s="14"/>
      <c r="L526" s="14"/>
      <c r="M526" s="14"/>
    </row>
    <row r="527" spans="3:13" ht="12.75" customHeight="1">
      <c r="C527" s="14"/>
      <c r="D527" s="14"/>
      <c r="E527" s="14"/>
      <c r="F527" s="14"/>
      <c r="G527" s="14"/>
      <c r="H527" s="14"/>
      <c r="I527" s="14"/>
      <c r="J527" s="14"/>
      <c r="K527" s="14"/>
      <c r="L527" s="14"/>
      <c r="M527" s="14"/>
    </row>
    <row r="528" spans="3:13" ht="12.75" customHeight="1">
      <c r="C528" s="14"/>
      <c r="D528" s="14"/>
      <c r="E528" s="14"/>
      <c r="F528" s="14"/>
      <c r="G528" s="14"/>
      <c r="H528" s="14"/>
      <c r="I528" s="14"/>
      <c r="J528" s="14"/>
      <c r="K528" s="14"/>
      <c r="L528" s="14"/>
      <c r="M528" s="14"/>
    </row>
    <row r="529" spans="3:13" ht="12.75" customHeight="1">
      <c r="C529" s="14"/>
      <c r="D529" s="14"/>
      <c r="E529" s="14"/>
      <c r="F529" s="14"/>
      <c r="G529" s="14"/>
      <c r="H529" s="14"/>
      <c r="I529" s="14"/>
      <c r="J529" s="14"/>
      <c r="K529" s="14"/>
      <c r="L529" s="14"/>
      <c r="M529" s="14"/>
    </row>
    <row r="530" spans="3:13" ht="12.75" customHeight="1">
      <c r="C530" s="14"/>
      <c r="D530" s="14"/>
      <c r="E530" s="14"/>
      <c r="F530" s="14"/>
      <c r="G530" s="14"/>
      <c r="H530" s="14"/>
      <c r="I530" s="14"/>
      <c r="J530" s="14"/>
      <c r="K530" s="14"/>
      <c r="L530" s="14"/>
      <c r="M530" s="14"/>
    </row>
    <row r="531" spans="3:13" ht="12.75" customHeight="1">
      <c r="C531" s="14"/>
      <c r="D531" s="14"/>
      <c r="E531" s="14"/>
      <c r="F531" s="14"/>
      <c r="G531" s="14"/>
      <c r="H531" s="14"/>
      <c r="I531" s="14"/>
      <c r="J531" s="14"/>
      <c r="K531" s="14"/>
      <c r="L531" s="14"/>
      <c r="M531" s="14"/>
    </row>
    <row r="532" spans="3:13" ht="12.75" customHeight="1">
      <c r="C532" s="14"/>
      <c r="D532" s="14"/>
      <c r="E532" s="14"/>
      <c r="F532" s="14"/>
      <c r="G532" s="14"/>
      <c r="H532" s="14"/>
      <c r="I532" s="14"/>
      <c r="J532" s="14"/>
      <c r="K532" s="14"/>
      <c r="L532" s="14"/>
      <c r="M532" s="14"/>
    </row>
    <row r="533" spans="3:13" ht="12.75" customHeight="1">
      <c r="C533" s="14"/>
      <c r="D533" s="14"/>
      <c r="E533" s="14"/>
      <c r="F533" s="14"/>
      <c r="G533" s="14"/>
      <c r="H533" s="14"/>
      <c r="I533" s="14"/>
      <c r="J533" s="14"/>
      <c r="K533" s="14"/>
      <c r="L533" s="14"/>
      <c r="M533" s="14"/>
    </row>
    <row r="534" spans="3:13" ht="12.75" customHeight="1">
      <c r="C534" s="14"/>
      <c r="D534" s="14"/>
      <c r="E534" s="14"/>
      <c r="F534" s="14"/>
      <c r="G534" s="14"/>
      <c r="H534" s="14"/>
      <c r="I534" s="14"/>
      <c r="J534" s="14"/>
      <c r="K534" s="14"/>
      <c r="L534" s="14"/>
      <c r="M534" s="14"/>
    </row>
    <row r="535" spans="3:13" ht="12.75" customHeight="1">
      <c r="C535" s="14"/>
      <c r="D535" s="14"/>
      <c r="E535" s="14"/>
      <c r="F535" s="14"/>
      <c r="G535" s="14"/>
      <c r="H535" s="14"/>
      <c r="I535" s="14"/>
      <c r="J535" s="14"/>
      <c r="K535" s="14"/>
      <c r="L535" s="14"/>
      <c r="M535" s="14"/>
    </row>
    <row r="536" spans="3:13" ht="12.75" customHeight="1">
      <c r="C536" s="14"/>
      <c r="D536" s="14"/>
      <c r="E536" s="14"/>
      <c r="F536" s="14"/>
      <c r="G536" s="14"/>
      <c r="H536" s="14"/>
      <c r="I536" s="14"/>
      <c r="J536" s="14"/>
      <c r="K536" s="14"/>
      <c r="L536" s="14"/>
      <c r="M536" s="14"/>
    </row>
    <row r="537" spans="3:13" ht="12.75" customHeight="1">
      <c r="C537" s="14"/>
      <c r="D537" s="14"/>
      <c r="E537" s="14"/>
      <c r="F537" s="14"/>
      <c r="G537" s="14"/>
      <c r="H537" s="14"/>
      <c r="I537" s="14"/>
      <c r="J537" s="14"/>
      <c r="K537" s="14"/>
      <c r="L537" s="14"/>
      <c r="M537" s="14"/>
    </row>
    <row r="538" spans="3:13" ht="12.75" customHeight="1">
      <c r="C538" s="14"/>
      <c r="D538" s="14"/>
      <c r="E538" s="14"/>
      <c r="F538" s="14"/>
      <c r="G538" s="14"/>
      <c r="H538" s="14"/>
      <c r="I538" s="14"/>
      <c r="J538" s="14"/>
      <c r="K538" s="14"/>
      <c r="L538" s="14"/>
      <c r="M538" s="14"/>
    </row>
    <row r="539" spans="3:13" ht="12.75" customHeight="1">
      <c r="C539" s="14"/>
      <c r="D539" s="14"/>
      <c r="E539" s="14"/>
      <c r="F539" s="14"/>
      <c r="G539" s="14"/>
      <c r="H539" s="14"/>
      <c r="I539" s="14"/>
      <c r="J539" s="14"/>
      <c r="K539" s="14"/>
      <c r="L539" s="14"/>
      <c r="M539" s="14"/>
    </row>
    <row r="540" spans="3:13" ht="12.75" customHeight="1">
      <c r="C540" s="14"/>
      <c r="D540" s="14"/>
      <c r="E540" s="14"/>
      <c r="F540" s="14"/>
      <c r="G540" s="14"/>
      <c r="H540" s="14"/>
      <c r="I540" s="14"/>
      <c r="J540" s="14"/>
      <c r="K540" s="14"/>
      <c r="L540" s="14"/>
      <c r="M540" s="14"/>
    </row>
    <row r="541" spans="3:13" ht="12.75" customHeight="1">
      <c r="C541" s="14"/>
      <c r="D541" s="14"/>
      <c r="E541" s="14"/>
      <c r="F541" s="14"/>
      <c r="G541" s="14"/>
      <c r="H541" s="14"/>
      <c r="I541" s="14"/>
      <c r="J541" s="14"/>
      <c r="K541" s="14"/>
      <c r="L541" s="14"/>
      <c r="M541" s="14"/>
    </row>
    <row r="542" spans="3:13" ht="12.75" customHeight="1">
      <c r="C542" s="14"/>
      <c r="D542" s="14"/>
      <c r="E542" s="14"/>
      <c r="F542" s="14"/>
      <c r="G542" s="14"/>
      <c r="H542" s="14"/>
      <c r="I542" s="14"/>
      <c r="J542" s="14"/>
      <c r="K542" s="14"/>
      <c r="L542" s="14"/>
      <c r="M542" s="14"/>
    </row>
    <row r="543" spans="3:13" ht="12.75" customHeight="1">
      <c r="C543" s="14"/>
      <c r="D543" s="14"/>
      <c r="E543" s="14"/>
      <c r="F543" s="14"/>
      <c r="G543" s="14"/>
      <c r="H543" s="14"/>
      <c r="I543" s="14"/>
      <c r="J543" s="14"/>
      <c r="K543" s="14"/>
      <c r="L543" s="14"/>
      <c r="M543" s="14"/>
    </row>
    <row r="544" spans="3:13" ht="12.75" customHeight="1">
      <c r="C544" s="14"/>
      <c r="D544" s="14"/>
      <c r="E544" s="14"/>
      <c r="F544" s="14"/>
      <c r="G544" s="14"/>
      <c r="H544" s="14"/>
      <c r="I544" s="14"/>
      <c r="J544" s="14"/>
      <c r="K544" s="14"/>
      <c r="L544" s="14"/>
      <c r="M544" s="14"/>
    </row>
    <row r="545" spans="3:13" ht="12.75" customHeight="1">
      <c r="C545" s="14"/>
      <c r="D545" s="14"/>
      <c r="E545" s="14"/>
      <c r="F545" s="14"/>
      <c r="G545" s="14"/>
      <c r="H545" s="14"/>
      <c r="I545" s="14"/>
      <c r="J545" s="14"/>
      <c r="K545" s="14"/>
      <c r="L545" s="14"/>
      <c r="M545" s="14"/>
    </row>
    <row r="546" spans="3:13" ht="12.75" customHeight="1">
      <c r="C546" s="14"/>
      <c r="D546" s="14"/>
      <c r="E546" s="14"/>
      <c r="F546" s="14"/>
      <c r="G546" s="14"/>
      <c r="H546" s="14"/>
      <c r="I546" s="14"/>
      <c r="J546" s="14"/>
      <c r="K546" s="14"/>
      <c r="L546" s="14"/>
      <c r="M546" s="14"/>
    </row>
    <row r="547" spans="3:13" ht="12.75" customHeight="1">
      <c r="C547" s="14"/>
      <c r="D547" s="14"/>
      <c r="E547" s="14"/>
      <c r="F547" s="14"/>
      <c r="G547" s="14"/>
      <c r="H547" s="14"/>
      <c r="I547" s="14"/>
      <c r="J547" s="14"/>
      <c r="K547" s="14"/>
      <c r="L547" s="14"/>
      <c r="M547" s="14"/>
    </row>
    <row r="548" spans="3:13" ht="12.75" customHeight="1">
      <c r="C548" s="14"/>
      <c r="D548" s="14"/>
      <c r="E548" s="14"/>
      <c r="F548" s="14"/>
      <c r="G548" s="14"/>
      <c r="H548" s="14"/>
      <c r="I548" s="14"/>
      <c r="J548" s="14"/>
      <c r="K548" s="14"/>
      <c r="L548" s="14"/>
      <c r="M548" s="14"/>
    </row>
    <row r="549" spans="3:13" ht="12.75" customHeight="1">
      <c r="C549" s="14"/>
      <c r="D549" s="14"/>
      <c r="E549" s="14"/>
      <c r="F549" s="14"/>
      <c r="G549" s="14"/>
      <c r="H549" s="14"/>
      <c r="I549" s="14"/>
      <c r="J549" s="14"/>
      <c r="K549" s="14"/>
      <c r="L549" s="14"/>
      <c r="M549" s="14"/>
    </row>
    <row r="550" spans="3:13" ht="12.75" customHeight="1">
      <c r="C550" s="14"/>
      <c r="D550" s="14"/>
      <c r="E550" s="14"/>
      <c r="F550" s="14"/>
      <c r="G550" s="14"/>
      <c r="H550" s="14"/>
      <c r="I550" s="14"/>
      <c r="J550" s="14"/>
      <c r="K550" s="14"/>
      <c r="L550" s="14"/>
      <c r="M550" s="14"/>
    </row>
    <row r="551" spans="3:13" ht="12.75" customHeight="1">
      <c r="C551" s="14"/>
      <c r="D551" s="14"/>
      <c r="E551" s="14"/>
      <c r="F551" s="14"/>
      <c r="G551" s="14"/>
      <c r="H551" s="14"/>
      <c r="I551" s="14"/>
      <c r="J551" s="14"/>
      <c r="K551" s="14"/>
      <c r="L551" s="14"/>
      <c r="M551" s="14"/>
    </row>
    <row r="552" spans="3:13" ht="12.75" customHeight="1"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</row>
    <row r="553" spans="3:13" ht="12.75" customHeight="1">
      <c r="C553" s="14"/>
      <c r="D553" s="14"/>
      <c r="E553" s="14"/>
      <c r="F553" s="14"/>
      <c r="G553" s="14"/>
      <c r="H553" s="14"/>
      <c r="I553" s="14"/>
      <c r="J553" s="14"/>
      <c r="K553" s="14"/>
      <c r="L553" s="14"/>
      <c r="M553" s="14"/>
    </row>
    <row r="554" spans="3:13" ht="12.75" customHeight="1">
      <c r="C554" s="14"/>
      <c r="D554" s="14"/>
      <c r="E554" s="14"/>
      <c r="F554" s="14"/>
      <c r="G554" s="14"/>
      <c r="H554" s="14"/>
      <c r="I554" s="14"/>
      <c r="J554" s="14"/>
      <c r="K554" s="14"/>
      <c r="L554" s="14"/>
      <c r="M554" s="14"/>
    </row>
    <row r="555" spans="3:13" ht="12.75" customHeight="1">
      <c r="C555" s="14"/>
      <c r="D555" s="14"/>
      <c r="E555" s="14"/>
      <c r="F555" s="14"/>
      <c r="G555" s="14"/>
      <c r="H555" s="14"/>
      <c r="I555" s="14"/>
      <c r="J555" s="14"/>
      <c r="K555" s="14"/>
      <c r="L555" s="14"/>
      <c r="M555" s="14"/>
    </row>
    <row r="556" spans="3:13" ht="12.75" customHeight="1">
      <c r="C556" s="14"/>
      <c r="D556" s="14"/>
      <c r="E556" s="14"/>
      <c r="F556" s="14"/>
      <c r="G556" s="14"/>
      <c r="H556" s="14"/>
      <c r="I556" s="14"/>
      <c r="J556" s="14"/>
      <c r="K556" s="14"/>
      <c r="L556" s="14"/>
      <c r="M556" s="14"/>
    </row>
    <row r="557" spans="3:13" ht="12.75" customHeight="1">
      <c r="C557" s="14"/>
      <c r="D557" s="14"/>
      <c r="E557" s="14"/>
      <c r="F557" s="14"/>
      <c r="G557" s="14"/>
      <c r="H557" s="14"/>
      <c r="I557" s="14"/>
      <c r="J557" s="14"/>
      <c r="K557" s="14"/>
      <c r="L557" s="14"/>
      <c r="M557" s="14"/>
    </row>
    <row r="558" spans="3:13" ht="12.75" customHeight="1">
      <c r="C558" s="14"/>
      <c r="D558" s="14"/>
      <c r="E558" s="14"/>
      <c r="F558" s="14"/>
      <c r="G558" s="14"/>
      <c r="H558" s="14"/>
      <c r="I558" s="14"/>
      <c r="J558" s="14"/>
      <c r="K558" s="14"/>
      <c r="L558" s="14"/>
      <c r="M558" s="14"/>
    </row>
    <row r="559" spans="3:13" ht="12.75" customHeight="1">
      <c r="C559" s="14"/>
      <c r="D559" s="14"/>
      <c r="E559" s="14"/>
      <c r="F559" s="14"/>
      <c r="G559" s="14"/>
      <c r="H559" s="14"/>
      <c r="I559" s="14"/>
      <c r="J559" s="14"/>
      <c r="K559" s="14"/>
      <c r="L559" s="14"/>
      <c r="M559" s="14"/>
    </row>
    <row r="560" spans="3:13" ht="12.75" customHeight="1">
      <c r="C560" s="14"/>
      <c r="D560" s="14"/>
      <c r="E560" s="14"/>
      <c r="F560" s="14"/>
      <c r="G560" s="14"/>
      <c r="H560" s="14"/>
      <c r="I560" s="14"/>
      <c r="J560" s="14"/>
      <c r="K560" s="14"/>
      <c r="L560" s="14"/>
      <c r="M560" s="14"/>
    </row>
    <row r="561" spans="3:13" ht="12.75" customHeight="1">
      <c r="C561" s="14"/>
      <c r="D561" s="14"/>
      <c r="E561" s="14"/>
      <c r="F561" s="14"/>
      <c r="G561" s="14"/>
      <c r="H561" s="14"/>
      <c r="I561" s="14"/>
      <c r="J561" s="14"/>
      <c r="K561" s="14"/>
      <c r="L561" s="14"/>
      <c r="M561" s="14"/>
    </row>
    <row r="562" spans="3:13" ht="12.75" customHeight="1">
      <c r="C562" s="14"/>
      <c r="D562" s="14"/>
      <c r="E562" s="14"/>
      <c r="F562" s="14"/>
      <c r="G562" s="14"/>
      <c r="H562" s="14"/>
      <c r="I562" s="14"/>
      <c r="J562" s="14"/>
      <c r="K562" s="14"/>
      <c r="L562" s="14"/>
      <c r="M562" s="14"/>
    </row>
    <row r="563" spans="3:13" ht="12.75" customHeight="1">
      <c r="C563" s="14"/>
      <c r="D563" s="14"/>
      <c r="E563" s="14"/>
      <c r="F563" s="14"/>
      <c r="G563" s="14"/>
      <c r="H563" s="14"/>
      <c r="I563" s="14"/>
      <c r="J563" s="14"/>
      <c r="K563" s="14"/>
      <c r="L563" s="14"/>
      <c r="M563" s="14"/>
    </row>
    <row r="564" spans="3:13" ht="12.75" customHeight="1">
      <c r="C564" s="14"/>
      <c r="D564" s="14"/>
      <c r="E564" s="14"/>
      <c r="F564" s="14"/>
      <c r="G564" s="14"/>
      <c r="H564" s="14"/>
      <c r="I564" s="14"/>
      <c r="J564" s="14"/>
      <c r="K564" s="14"/>
      <c r="L564" s="14"/>
      <c r="M564" s="14"/>
    </row>
    <row r="565" spans="3:13" ht="12.75" customHeight="1">
      <c r="C565" s="14"/>
      <c r="D565" s="14"/>
      <c r="E565" s="14"/>
      <c r="F565" s="14"/>
      <c r="G565" s="14"/>
      <c r="H565" s="14"/>
      <c r="I565" s="14"/>
      <c r="J565" s="14"/>
      <c r="K565" s="14"/>
      <c r="L565" s="14"/>
      <c r="M565" s="14"/>
    </row>
    <row r="566" spans="3:13" ht="12.75" customHeight="1">
      <c r="C566" s="14"/>
      <c r="D566" s="14"/>
      <c r="E566" s="14"/>
      <c r="F566" s="14"/>
      <c r="G566" s="14"/>
      <c r="H566" s="14"/>
      <c r="I566" s="14"/>
      <c r="J566" s="14"/>
      <c r="K566" s="14"/>
      <c r="L566" s="14"/>
      <c r="M566" s="14"/>
    </row>
    <row r="567" spans="3:13" ht="12.75" customHeight="1">
      <c r="C567" s="14"/>
      <c r="D567" s="14"/>
      <c r="E567" s="14"/>
      <c r="F567" s="14"/>
      <c r="G567" s="14"/>
      <c r="H567" s="14"/>
      <c r="I567" s="14"/>
      <c r="J567" s="14"/>
      <c r="K567" s="14"/>
      <c r="L567" s="14"/>
      <c r="M567" s="14"/>
    </row>
    <row r="568" spans="3:13" ht="12.75" customHeight="1">
      <c r="C568" s="14"/>
      <c r="D568" s="14"/>
      <c r="E568" s="14"/>
      <c r="F568" s="14"/>
      <c r="G568" s="14"/>
      <c r="H568" s="14"/>
      <c r="I568" s="14"/>
      <c r="J568" s="14"/>
      <c r="K568" s="14"/>
      <c r="L568" s="14"/>
      <c r="M568" s="14"/>
    </row>
    <row r="569" spans="3:13" ht="12.75" customHeight="1">
      <c r="C569" s="14"/>
      <c r="D569" s="14"/>
      <c r="E569" s="14"/>
      <c r="F569" s="14"/>
      <c r="G569" s="14"/>
      <c r="H569" s="14"/>
      <c r="I569" s="14"/>
      <c r="J569" s="14"/>
      <c r="K569" s="14"/>
      <c r="L569" s="14"/>
      <c r="M569" s="14"/>
    </row>
    <row r="570" spans="3:13" ht="12.75" customHeight="1">
      <c r="C570" s="14"/>
      <c r="D570" s="14"/>
      <c r="E570" s="14"/>
      <c r="F570" s="14"/>
      <c r="G570" s="14"/>
      <c r="H570" s="14"/>
      <c r="I570" s="14"/>
      <c r="J570" s="14"/>
      <c r="K570" s="14"/>
      <c r="L570" s="14"/>
      <c r="M570" s="14"/>
    </row>
    <row r="571" spans="3:13" ht="12.75" customHeight="1">
      <c r="C571" s="14"/>
      <c r="D571" s="14"/>
      <c r="E571" s="14"/>
      <c r="F571" s="14"/>
      <c r="G571" s="14"/>
      <c r="H571" s="14"/>
      <c r="I571" s="14"/>
      <c r="J571" s="14"/>
      <c r="K571" s="14"/>
      <c r="L571" s="14"/>
      <c r="M571" s="14"/>
    </row>
    <row r="572" spans="3:13" ht="12.75" customHeight="1">
      <c r="C572" s="14"/>
      <c r="D572" s="14"/>
      <c r="E572" s="14"/>
      <c r="F572" s="14"/>
      <c r="G572" s="14"/>
      <c r="H572" s="14"/>
      <c r="I572" s="14"/>
      <c r="J572" s="14"/>
      <c r="K572" s="14"/>
      <c r="L572" s="14"/>
      <c r="M572" s="14"/>
    </row>
    <row r="573" spans="3:13" ht="12.75" customHeight="1">
      <c r="C573" s="14"/>
      <c r="D573" s="14"/>
      <c r="E573" s="14"/>
      <c r="F573" s="14"/>
      <c r="G573" s="14"/>
      <c r="H573" s="14"/>
      <c r="I573" s="14"/>
      <c r="J573" s="14"/>
      <c r="K573" s="14"/>
      <c r="L573" s="14"/>
      <c r="M573" s="14"/>
    </row>
    <row r="574" spans="3:13" ht="12.75" customHeight="1">
      <c r="C574" s="14"/>
      <c r="D574" s="14"/>
      <c r="E574" s="14"/>
      <c r="F574" s="14"/>
      <c r="G574" s="14"/>
      <c r="H574" s="14"/>
      <c r="I574" s="14"/>
      <c r="J574" s="14"/>
      <c r="K574" s="14"/>
      <c r="L574" s="14"/>
      <c r="M574" s="14"/>
    </row>
    <row r="575" spans="3:13" ht="12.75" customHeight="1">
      <c r="C575" s="14"/>
      <c r="D575" s="14"/>
      <c r="E575" s="14"/>
      <c r="F575" s="14"/>
      <c r="G575" s="14"/>
      <c r="H575" s="14"/>
      <c r="I575" s="14"/>
      <c r="J575" s="14"/>
      <c r="K575" s="14"/>
      <c r="L575" s="14"/>
      <c r="M575" s="14"/>
    </row>
    <row r="576" spans="3:13" ht="12.75" customHeight="1">
      <c r="C576" s="14"/>
      <c r="D576" s="14"/>
      <c r="E576" s="14"/>
      <c r="F576" s="14"/>
      <c r="G576" s="14"/>
      <c r="H576" s="14"/>
      <c r="I576" s="14"/>
      <c r="J576" s="14"/>
      <c r="K576" s="14"/>
      <c r="L576" s="14"/>
      <c r="M576" s="14"/>
    </row>
    <row r="577" spans="3:13" ht="12.75" customHeight="1">
      <c r="C577" s="14"/>
      <c r="D577" s="14"/>
      <c r="E577" s="14"/>
      <c r="F577" s="14"/>
      <c r="G577" s="14"/>
      <c r="H577" s="14"/>
      <c r="I577" s="14"/>
      <c r="J577" s="14"/>
      <c r="K577" s="14"/>
      <c r="L577" s="14"/>
      <c r="M577" s="14"/>
    </row>
    <row r="578" spans="3:13" ht="12.75" customHeight="1">
      <c r="C578" s="14"/>
      <c r="D578" s="14"/>
      <c r="E578" s="14"/>
      <c r="F578" s="14"/>
      <c r="G578" s="14"/>
      <c r="H578" s="14"/>
      <c r="I578" s="14"/>
      <c r="J578" s="14"/>
      <c r="K578" s="14"/>
      <c r="L578" s="14"/>
      <c r="M578" s="14"/>
    </row>
    <row r="579" spans="3:13" ht="12.75" customHeight="1">
      <c r="C579" s="14"/>
      <c r="D579" s="14"/>
      <c r="E579" s="14"/>
      <c r="F579" s="14"/>
      <c r="G579" s="14"/>
      <c r="H579" s="14"/>
      <c r="I579" s="14"/>
      <c r="J579" s="14"/>
      <c r="K579" s="14"/>
      <c r="L579" s="14"/>
      <c r="M579" s="14"/>
    </row>
    <row r="580" spans="3:13" ht="12.75" customHeight="1">
      <c r="C580" s="14"/>
      <c r="D580" s="14"/>
      <c r="E580" s="14"/>
      <c r="F580" s="14"/>
      <c r="G580" s="14"/>
      <c r="H580" s="14"/>
      <c r="I580" s="14"/>
      <c r="J580" s="14"/>
      <c r="K580" s="14"/>
      <c r="L580" s="14"/>
      <c r="M580" s="14"/>
    </row>
    <row r="581" spans="3:13" ht="12.75" customHeight="1">
      <c r="C581" s="14"/>
      <c r="D581" s="14"/>
      <c r="E581" s="14"/>
      <c r="F581" s="14"/>
      <c r="G581" s="14"/>
      <c r="H581" s="14"/>
      <c r="I581" s="14"/>
      <c r="J581" s="14"/>
      <c r="K581" s="14"/>
      <c r="L581" s="14"/>
      <c r="M581" s="14"/>
    </row>
    <row r="582" spans="3:13" ht="12.75" customHeight="1">
      <c r="C582" s="14"/>
      <c r="D582" s="14"/>
      <c r="E582" s="14"/>
      <c r="F582" s="14"/>
      <c r="G582" s="14"/>
      <c r="H582" s="14"/>
      <c r="I582" s="14"/>
      <c r="J582" s="14"/>
      <c r="K582" s="14"/>
      <c r="L582" s="14"/>
      <c r="M582" s="14"/>
    </row>
    <row r="583" spans="3:13" ht="12.75" customHeight="1">
      <c r="C583" s="14"/>
      <c r="D583" s="14"/>
      <c r="E583" s="14"/>
      <c r="F583" s="14"/>
      <c r="G583" s="14"/>
      <c r="H583" s="14"/>
      <c r="I583" s="14"/>
      <c r="J583" s="14"/>
      <c r="K583" s="14"/>
      <c r="L583" s="14"/>
      <c r="M583" s="14"/>
    </row>
    <row r="584" spans="3:13" ht="12.75" customHeight="1">
      <c r="C584" s="14"/>
      <c r="D584" s="14"/>
      <c r="E584" s="14"/>
      <c r="F584" s="14"/>
      <c r="G584" s="14"/>
      <c r="H584" s="14"/>
      <c r="I584" s="14"/>
      <c r="J584" s="14"/>
      <c r="K584" s="14"/>
      <c r="L584" s="14"/>
      <c r="M584" s="14"/>
    </row>
    <row r="585" spans="3:13" ht="12.75" customHeight="1">
      <c r="C585" s="14"/>
      <c r="D585" s="14"/>
      <c r="E585" s="14"/>
      <c r="F585" s="14"/>
      <c r="G585" s="14"/>
      <c r="H585" s="14"/>
      <c r="I585" s="14"/>
      <c r="J585" s="14"/>
      <c r="K585" s="14"/>
      <c r="L585" s="14"/>
      <c r="M585" s="14"/>
    </row>
    <row r="586" spans="3:13" ht="12.75" customHeight="1">
      <c r="C586" s="14"/>
      <c r="D586" s="14"/>
      <c r="E586" s="14"/>
      <c r="F586" s="14"/>
      <c r="G586" s="14"/>
      <c r="H586" s="14"/>
      <c r="I586" s="14"/>
      <c r="J586" s="14"/>
      <c r="K586" s="14"/>
      <c r="L586" s="14"/>
      <c r="M586" s="14"/>
    </row>
    <row r="587" spans="3:13" ht="12.75" customHeight="1">
      <c r="C587" s="14"/>
      <c r="D587" s="14"/>
      <c r="E587" s="14"/>
      <c r="F587" s="14"/>
      <c r="G587" s="14"/>
      <c r="H587" s="14"/>
      <c r="I587" s="14"/>
      <c r="J587" s="14"/>
      <c r="K587" s="14"/>
      <c r="L587" s="14"/>
      <c r="M587" s="14"/>
    </row>
    <row r="588" spans="3:13" ht="12.75" customHeight="1">
      <c r="C588" s="14"/>
      <c r="D588" s="14"/>
      <c r="E588" s="14"/>
      <c r="F588" s="14"/>
      <c r="G588" s="14"/>
      <c r="H588" s="14"/>
      <c r="I588" s="14"/>
      <c r="J588" s="14"/>
      <c r="K588" s="14"/>
      <c r="L588" s="14"/>
      <c r="M588" s="14"/>
    </row>
    <row r="589" spans="3:13" ht="12.75" customHeight="1">
      <c r="C589" s="14"/>
      <c r="D589" s="14"/>
      <c r="E589" s="14"/>
      <c r="F589" s="14"/>
      <c r="G589" s="14"/>
      <c r="H589" s="14"/>
      <c r="I589" s="14"/>
      <c r="J589" s="14"/>
      <c r="K589" s="14"/>
      <c r="L589" s="14"/>
      <c r="M589" s="14"/>
    </row>
    <row r="590" spans="3:13" ht="12.75" customHeight="1">
      <c r="C590" s="14"/>
      <c r="D590" s="14"/>
      <c r="E590" s="14"/>
      <c r="F590" s="14"/>
      <c r="G590" s="14"/>
      <c r="H590" s="14"/>
      <c r="I590" s="14"/>
      <c r="J590" s="14"/>
      <c r="K590" s="14"/>
      <c r="L590" s="14"/>
      <c r="M590" s="14"/>
    </row>
    <row r="591" spans="3:13" ht="12.75" customHeight="1">
      <c r="C591" s="14"/>
      <c r="D591" s="14"/>
      <c r="E591" s="14"/>
      <c r="F591" s="14"/>
      <c r="G591" s="14"/>
      <c r="H591" s="14"/>
      <c r="I591" s="14"/>
      <c r="J591" s="14"/>
      <c r="K591" s="14"/>
      <c r="L591" s="14"/>
      <c r="M591" s="14"/>
    </row>
    <row r="592" spans="3:13" ht="12.75" customHeight="1">
      <c r="C592" s="14"/>
      <c r="D592" s="14"/>
      <c r="E592" s="14"/>
      <c r="F592" s="14"/>
      <c r="G592" s="14"/>
      <c r="H592" s="14"/>
      <c r="I592" s="14"/>
      <c r="J592" s="14"/>
      <c r="K592" s="14"/>
      <c r="L592" s="14"/>
      <c r="M592" s="14"/>
    </row>
    <row r="593" spans="3:13" ht="12.75" customHeight="1">
      <c r="C593" s="14"/>
      <c r="D593" s="14"/>
      <c r="E593" s="14"/>
      <c r="F593" s="14"/>
      <c r="G593" s="14"/>
      <c r="H593" s="14"/>
      <c r="I593" s="14"/>
      <c r="J593" s="14"/>
      <c r="K593" s="14"/>
      <c r="L593" s="14"/>
      <c r="M593" s="14"/>
    </row>
    <row r="594" spans="3:13" ht="12.75" customHeight="1">
      <c r="C594" s="14"/>
      <c r="D594" s="14"/>
      <c r="E594" s="14"/>
      <c r="F594" s="14"/>
      <c r="G594" s="14"/>
      <c r="H594" s="14"/>
      <c r="I594" s="14"/>
      <c r="J594" s="14"/>
      <c r="K594" s="14"/>
      <c r="L594" s="14"/>
      <c r="M594" s="14"/>
    </row>
    <row r="595" spans="3:13" ht="12.75" customHeight="1">
      <c r="C595" s="14"/>
      <c r="D595" s="14"/>
      <c r="E595" s="14"/>
      <c r="F595" s="14"/>
      <c r="G595" s="14"/>
      <c r="H595" s="14"/>
      <c r="I595" s="14"/>
      <c r="J595" s="14"/>
      <c r="K595" s="14"/>
      <c r="L595" s="14"/>
      <c r="M595" s="14"/>
    </row>
    <row r="596" spans="3:13" ht="12.75" customHeight="1"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</row>
    <row r="597" spans="3:13" ht="12.75" customHeight="1">
      <c r="C597" s="14"/>
      <c r="D597" s="14"/>
      <c r="E597" s="14"/>
      <c r="F597" s="14"/>
      <c r="G597" s="14"/>
      <c r="H597" s="14"/>
      <c r="I597" s="14"/>
      <c r="J597" s="14"/>
      <c r="K597" s="14"/>
      <c r="L597" s="14"/>
      <c r="M597" s="14"/>
    </row>
    <row r="598" spans="3:13" ht="12.75" customHeight="1">
      <c r="C598" s="14"/>
      <c r="D598" s="14"/>
      <c r="E598" s="14"/>
      <c r="F598" s="14"/>
      <c r="G598" s="14"/>
      <c r="H598" s="14"/>
      <c r="I598" s="14"/>
      <c r="J598" s="14"/>
      <c r="K598" s="14"/>
      <c r="L598" s="14"/>
      <c r="M598" s="14"/>
    </row>
    <row r="599" spans="3:13" ht="12.75" customHeight="1">
      <c r="C599" s="14"/>
      <c r="D599" s="14"/>
      <c r="E599" s="14"/>
      <c r="F599" s="14"/>
      <c r="G599" s="14"/>
      <c r="H599" s="14"/>
      <c r="I599" s="14"/>
      <c r="J599" s="14"/>
      <c r="K599" s="14"/>
      <c r="L599" s="14"/>
      <c r="M599" s="14"/>
    </row>
    <row r="600" spans="3:13" ht="12.75" customHeight="1">
      <c r="C600" s="14"/>
      <c r="D600" s="14"/>
      <c r="E600" s="14"/>
      <c r="F600" s="14"/>
      <c r="G600" s="14"/>
      <c r="H600" s="14"/>
      <c r="I600" s="14"/>
      <c r="J600" s="14"/>
      <c r="K600" s="14"/>
      <c r="L600" s="14"/>
      <c r="M600" s="14"/>
    </row>
    <row r="601" spans="3:13" ht="12.75" customHeight="1">
      <c r="C601" s="14"/>
      <c r="D601" s="14"/>
      <c r="E601" s="14"/>
      <c r="F601" s="14"/>
      <c r="G601" s="14"/>
      <c r="H601" s="14"/>
      <c r="I601" s="14"/>
      <c r="J601" s="14"/>
      <c r="K601" s="14"/>
      <c r="L601" s="14"/>
      <c r="M601" s="14"/>
    </row>
    <row r="602" spans="3:13" ht="12.75" customHeight="1">
      <c r="C602" s="14"/>
      <c r="D602" s="14"/>
      <c r="E602" s="14"/>
      <c r="F602" s="14"/>
      <c r="G602" s="14"/>
      <c r="H602" s="14"/>
      <c r="I602" s="14"/>
      <c r="J602" s="14"/>
      <c r="K602" s="14"/>
      <c r="L602" s="14"/>
      <c r="M602" s="14"/>
    </row>
    <row r="603" spans="3:13" ht="12.75" customHeight="1">
      <c r="C603" s="14"/>
      <c r="D603" s="14"/>
      <c r="E603" s="14"/>
      <c r="F603" s="14"/>
      <c r="G603" s="14"/>
      <c r="H603" s="14"/>
      <c r="I603" s="14"/>
      <c r="J603" s="14"/>
      <c r="K603" s="14"/>
      <c r="L603" s="14"/>
      <c r="M603" s="14"/>
    </row>
    <row r="604" spans="3:13" ht="12.75" customHeight="1">
      <c r="C604" s="14"/>
      <c r="D604" s="14"/>
      <c r="E604" s="14"/>
      <c r="F604" s="14"/>
      <c r="G604" s="14"/>
      <c r="H604" s="14"/>
      <c r="I604" s="14"/>
      <c r="J604" s="14"/>
      <c r="K604" s="14"/>
      <c r="L604" s="14"/>
      <c r="M604" s="14"/>
    </row>
    <row r="605" spans="3:13" ht="12.75" customHeight="1">
      <c r="C605" s="14"/>
      <c r="D605" s="14"/>
      <c r="E605" s="14"/>
      <c r="F605" s="14"/>
      <c r="G605" s="14"/>
      <c r="H605" s="14"/>
      <c r="I605" s="14"/>
      <c r="J605" s="14"/>
      <c r="K605" s="14"/>
      <c r="L605" s="14"/>
      <c r="M605" s="14"/>
    </row>
    <row r="606" spans="3:13" ht="12.75" customHeight="1">
      <c r="C606" s="14"/>
      <c r="D606" s="14"/>
      <c r="E606" s="14"/>
      <c r="F606" s="14"/>
      <c r="G606" s="14"/>
      <c r="H606" s="14"/>
      <c r="I606" s="14"/>
      <c r="J606" s="14"/>
      <c r="K606" s="14"/>
      <c r="L606" s="14"/>
      <c r="M606" s="14"/>
    </row>
    <row r="607" spans="3:13" ht="12.75" customHeight="1">
      <c r="C607" s="14"/>
      <c r="D607" s="14"/>
      <c r="E607" s="14"/>
      <c r="F607" s="14"/>
      <c r="G607" s="14"/>
      <c r="H607" s="14"/>
      <c r="I607" s="14"/>
      <c r="J607" s="14"/>
      <c r="K607" s="14"/>
      <c r="L607" s="14"/>
      <c r="M607" s="14"/>
    </row>
    <row r="608" spans="3:13" ht="12.75" customHeight="1">
      <c r="C608" s="14"/>
      <c r="D608" s="14"/>
      <c r="E608" s="14"/>
      <c r="F608" s="14"/>
      <c r="G608" s="14"/>
      <c r="H608" s="14"/>
      <c r="I608" s="14"/>
      <c r="J608" s="14"/>
      <c r="K608" s="14"/>
      <c r="L608" s="14"/>
      <c r="M608" s="14"/>
    </row>
    <row r="609" spans="3:13" ht="12.75" customHeight="1">
      <c r="C609" s="14"/>
      <c r="D609" s="14"/>
      <c r="E609" s="14"/>
      <c r="F609" s="14"/>
      <c r="G609" s="14"/>
      <c r="H609" s="14"/>
      <c r="I609" s="14"/>
      <c r="J609" s="14"/>
      <c r="K609" s="14"/>
      <c r="L609" s="14"/>
      <c r="M609" s="14"/>
    </row>
    <row r="610" spans="3:13" ht="12.75" customHeight="1">
      <c r="C610" s="14"/>
      <c r="D610" s="14"/>
      <c r="E610" s="14"/>
      <c r="F610" s="14"/>
      <c r="G610" s="14"/>
      <c r="H610" s="14"/>
      <c r="I610" s="14"/>
      <c r="J610" s="14"/>
      <c r="K610" s="14"/>
      <c r="L610" s="14"/>
      <c r="M610" s="14"/>
    </row>
    <row r="611" spans="3:13" ht="12.75" customHeight="1">
      <c r="C611" s="14"/>
      <c r="D611" s="14"/>
      <c r="E611" s="14"/>
      <c r="F611" s="14"/>
      <c r="G611" s="14"/>
      <c r="H611" s="14"/>
      <c r="I611" s="14"/>
      <c r="J611" s="14"/>
      <c r="K611" s="14"/>
      <c r="L611" s="14"/>
      <c r="M611" s="14"/>
    </row>
    <row r="612" spans="3:13" ht="12.75" customHeight="1">
      <c r="C612" s="14"/>
      <c r="D612" s="14"/>
      <c r="E612" s="14"/>
      <c r="F612" s="14"/>
      <c r="G612" s="14"/>
      <c r="H612" s="14"/>
      <c r="I612" s="14"/>
      <c r="J612" s="14"/>
      <c r="K612" s="14"/>
      <c r="L612" s="14"/>
      <c r="M612" s="14"/>
    </row>
    <row r="613" spans="3:13" ht="12.75" customHeight="1">
      <c r="C613" s="14"/>
      <c r="D613" s="14"/>
      <c r="E613" s="14"/>
      <c r="F613" s="14"/>
      <c r="G613" s="14"/>
      <c r="H613" s="14"/>
      <c r="I613" s="14"/>
      <c r="J613" s="14"/>
      <c r="K613" s="14"/>
      <c r="L613" s="14"/>
      <c r="M613" s="14"/>
    </row>
    <row r="614" spans="3:13" ht="12.75" customHeight="1">
      <c r="C614" s="14"/>
      <c r="D614" s="14"/>
      <c r="E614" s="14"/>
      <c r="F614" s="14"/>
      <c r="G614" s="14"/>
      <c r="H614" s="14"/>
      <c r="I614" s="14"/>
      <c r="J614" s="14"/>
      <c r="K614" s="14"/>
      <c r="L614" s="14"/>
      <c r="M614" s="14"/>
    </row>
    <row r="615" spans="3:13" ht="12.75" customHeight="1">
      <c r="C615" s="14"/>
      <c r="D615" s="14"/>
      <c r="E615" s="14"/>
      <c r="F615" s="14"/>
      <c r="G615" s="14"/>
      <c r="H615" s="14"/>
      <c r="I615" s="14"/>
      <c r="J615" s="14"/>
      <c r="K615" s="14"/>
      <c r="L615" s="14"/>
      <c r="M615" s="14"/>
    </row>
    <row r="616" spans="3:13" ht="12.75" customHeight="1">
      <c r="C616" s="14"/>
      <c r="D616" s="14"/>
      <c r="E616" s="14"/>
      <c r="F616" s="14"/>
      <c r="G616" s="14"/>
      <c r="H616" s="14"/>
      <c r="I616" s="14"/>
      <c r="J616" s="14"/>
      <c r="K616" s="14"/>
      <c r="L616" s="14"/>
      <c r="M616" s="14"/>
    </row>
    <row r="617" spans="3:13" ht="12.75" customHeight="1">
      <c r="C617" s="14"/>
      <c r="D617" s="14"/>
      <c r="E617" s="14"/>
      <c r="F617" s="14"/>
      <c r="G617" s="14"/>
      <c r="H617" s="14"/>
      <c r="I617" s="14"/>
      <c r="J617" s="14"/>
      <c r="K617" s="14"/>
      <c r="L617" s="14"/>
      <c r="M617" s="14"/>
    </row>
    <row r="618" spans="3:13" ht="12.75" customHeight="1">
      <c r="C618" s="14"/>
      <c r="D618" s="14"/>
      <c r="E618" s="14"/>
      <c r="F618" s="14"/>
      <c r="G618" s="14"/>
      <c r="H618" s="14"/>
      <c r="I618" s="14"/>
      <c r="J618" s="14"/>
      <c r="K618" s="14"/>
      <c r="L618" s="14"/>
      <c r="M618" s="14"/>
    </row>
    <row r="619" spans="3:13" ht="12.75" customHeight="1">
      <c r="C619" s="14"/>
      <c r="D619" s="14"/>
      <c r="E619" s="14"/>
      <c r="F619" s="14"/>
      <c r="G619" s="14"/>
      <c r="H619" s="14"/>
      <c r="I619" s="14"/>
      <c r="J619" s="14"/>
      <c r="K619" s="14"/>
      <c r="L619" s="14"/>
      <c r="M619" s="14"/>
    </row>
    <row r="620" spans="3:13" ht="12.75" customHeight="1">
      <c r="C620" s="14"/>
      <c r="D620" s="14"/>
      <c r="E620" s="14"/>
      <c r="F620" s="14"/>
      <c r="G620" s="14"/>
      <c r="H620" s="14"/>
      <c r="I620" s="14"/>
      <c r="J620" s="14"/>
      <c r="K620" s="14"/>
      <c r="L620" s="14"/>
      <c r="M620" s="14"/>
    </row>
    <row r="621" spans="3:13" ht="12.75" customHeight="1">
      <c r="C621" s="14"/>
      <c r="D621" s="14"/>
      <c r="E621" s="14"/>
      <c r="F621" s="14"/>
      <c r="G621" s="14"/>
      <c r="H621" s="14"/>
      <c r="I621" s="14"/>
      <c r="J621" s="14"/>
      <c r="K621" s="14"/>
      <c r="L621" s="14"/>
      <c r="M621" s="14"/>
    </row>
    <row r="622" spans="3:13" ht="12.75" customHeight="1">
      <c r="C622" s="14"/>
      <c r="D622" s="14"/>
      <c r="E622" s="14"/>
      <c r="F622" s="14"/>
      <c r="G622" s="14"/>
      <c r="H622" s="14"/>
      <c r="I622" s="14"/>
      <c r="J622" s="14"/>
      <c r="K622" s="14"/>
      <c r="L622" s="14"/>
      <c r="M622" s="14"/>
    </row>
    <row r="623" spans="3:13" ht="12.75" customHeight="1">
      <c r="C623" s="14"/>
      <c r="D623" s="14"/>
      <c r="E623" s="14"/>
      <c r="F623" s="14"/>
      <c r="G623" s="14"/>
      <c r="H623" s="14"/>
      <c r="I623" s="14"/>
      <c r="J623" s="14"/>
      <c r="K623" s="14"/>
      <c r="L623" s="14"/>
      <c r="M623" s="14"/>
    </row>
    <row r="624" spans="3:13" ht="12.75" customHeight="1">
      <c r="C624" s="14"/>
      <c r="D624" s="14"/>
      <c r="E624" s="14"/>
      <c r="F624" s="14"/>
      <c r="G624" s="14"/>
      <c r="H624" s="14"/>
      <c r="I624" s="14"/>
      <c r="J624" s="14"/>
      <c r="K624" s="14"/>
      <c r="L624" s="14"/>
      <c r="M624" s="14"/>
    </row>
    <row r="625" spans="3:13" ht="12.75" customHeight="1">
      <c r="C625" s="14"/>
      <c r="D625" s="14"/>
      <c r="E625" s="14"/>
      <c r="F625" s="14"/>
      <c r="G625" s="14"/>
      <c r="H625" s="14"/>
      <c r="I625" s="14"/>
      <c r="J625" s="14"/>
      <c r="K625" s="14"/>
      <c r="L625" s="14"/>
      <c r="M625" s="14"/>
    </row>
    <row r="626" spans="3:13" ht="12.75" customHeight="1">
      <c r="C626" s="14"/>
      <c r="D626" s="14"/>
      <c r="E626" s="14"/>
      <c r="F626" s="14"/>
      <c r="G626" s="14"/>
      <c r="H626" s="14"/>
      <c r="I626" s="14"/>
      <c r="J626" s="14"/>
      <c r="K626" s="14"/>
      <c r="L626" s="14"/>
      <c r="M626" s="14"/>
    </row>
    <row r="627" spans="3:13" ht="12.75" customHeight="1">
      <c r="C627" s="14"/>
      <c r="D627" s="14"/>
      <c r="E627" s="14"/>
      <c r="F627" s="14"/>
      <c r="G627" s="14"/>
      <c r="H627" s="14"/>
      <c r="I627" s="14"/>
      <c r="J627" s="14"/>
      <c r="K627" s="14"/>
      <c r="L627" s="14"/>
      <c r="M627" s="14"/>
    </row>
    <row r="628" spans="3:13" ht="12.75" customHeight="1">
      <c r="C628" s="14"/>
      <c r="D628" s="14"/>
      <c r="E628" s="14"/>
      <c r="F628" s="14"/>
      <c r="G628" s="14"/>
      <c r="H628" s="14"/>
      <c r="I628" s="14"/>
      <c r="J628" s="14"/>
      <c r="K628" s="14"/>
      <c r="L628" s="14"/>
      <c r="M628" s="14"/>
    </row>
    <row r="629" spans="3:13" ht="12.75" customHeight="1">
      <c r="C629" s="14"/>
      <c r="D629" s="14"/>
      <c r="E629" s="14"/>
      <c r="F629" s="14"/>
      <c r="G629" s="14"/>
      <c r="H629" s="14"/>
      <c r="I629" s="14"/>
      <c r="J629" s="14"/>
      <c r="K629" s="14"/>
      <c r="L629" s="14"/>
      <c r="M629" s="14"/>
    </row>
    <row r="630" spans="3:13" ht="12.75" customHeight="1"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</row>
    <row r="631" spans="3:13" ht="12.75" customHeight="1">
      <c r="C631" s="14"/>
      <c r="D631" s="14"/>
      <c r="E631" s="14"/>
      <c r="F631" s="14"/>
      <c r="G631" s="14"/>
      <c r="H631" s="14"/>
      <c r="I631" s="14"/>
      <c r="J631" s="14"/>
      <c r="K631" s="14"/>
      <c r="L631" s="14"/>
      <c r="M631" s="14"/>
    </row>
    <row r="632" spans="3:13" ht="12.75" customHeight="1">
      <c r="C632" s="14"/>
      <c r="D632" s="14"/>
      <c r="E632" s="14"/>
      <c r="F632" s="14"/>
      <c r="G632" s="14"/>
      <c r="H632" s="14"/>
      <c r="I632" s="14"/>
      <c r="J632" s="14"/>
      <c r="K632" s="14"/>
      <c r="L632" s="14"/>
      <c r="M632" s="14"/>
    </row>
    <row r="633" spans="3:13" ht="12.75" customHeight="1">
      <c r="C633" s="14"/>
      <c r="D633" s="14"/>
      <c r="E633" s="14"/>
      <c r="F633" s="14"/>
      <c r="G633" s="14"/>
      <c r="H633" s="14"/>
      <c r="I633" s="14"/>
      <c r="J633" s="14"/>
      <c r="K633" s="14"/>
      <c r="L633" s="14"/>
      <c r="M633" s="14"/>
    </row>
    <row r="634" spans="3:13" ht="12.75" customHeight="1">
      <c r="C634" s="14"/>
      <c r="D634" s="14"/>
      <c r="E634" s="14"/>
      <c r="F634" s="14"/>
      <c r="G634" s="14"/>
      <c r="H634" s="14"/>
      <c r="I634" s="14"/>
      <c r="J634" s="14"/>
      <c r="K634" s="14"/>
      <c r="L634" s="14"/>
      <c r="M634" s="14"/>
    </row>
    <row r="635" spans="3:13" ht="12.75" customHeight="1">
      <c r="C635" s="14"/>
      <c r="D635" s="14"/>
      <c r="E635" s="14"/>
      <c r="F635" s="14"/>
      <c r="G635" s="14"/>
      <c r="H635" s="14"/>
      <c r="I635" s="14"/>
      <c r="J635" s="14"/>
      <c r="K635" s="14"/>
      <c r="L635" s="14"/>
      <c r="M635" s="14"/>
    </row>
    <row r="636" spans="3:13" ht="12.75" customHeight="1">
      <c r="C636" s="14"/>
      <c r="D636" s="14"/>
      <c r="E636" s="14"/>
      <c r="F636" s="14"/>
      <c r="G636" s="14"/>
      <c r="H636" s="14"/>
      <c r="I636" s="14"/>
      <c r="J636" s="14"/>
      <c r="K636" s="14"/>
      <c r="L636" s="14"/>
      <c r="M636" s="14"/>
    </row>
    <row r="637" spans="3:13" ht="12.75" customHeight="1">
      <c r="C637" s="14"/>
      <c r="D637" s="14"/>
      <c r="E637" s="14"/>
      <c r="F637" s="14"/>
      <c r="G637" s="14"/>
      <c r="H637" s="14"/>
      <c r="I637" s="14"/>
      <c r="J637" s="14"/>
      <c r="K637" s="14"/>
      <c r="L637" s="14"/>
      <c r="M637" s="14"/>
    </row>
    <row r="638" spans="3:13" ht="12.75" customHeight="1">
      <c r="C638" s="14"/>
      <c r="D638" s="14"/>
      <c r="E638" s="14"/>
      <c r="F638" s="14"/>
      <c r="G638" s="14"/>
      <c r="H638" s="14"/>
      <c r="I638" s="14"/>
      <c r="J638" s="14"/>
      <c r="K638" s="14"/>
      <c r="L638" s="14"/>
      <c r="M638" s="14"/>
    </row>
    <row r="639" spans="3:13" ht="12.75" customHeight="1">
      <c r="C639" s="14"/>
      <c r="D639" s="14"/>
      <c r="E639" s="14"/>
      <c r="F639" s="14"/>
      <c r="G639" s="14"/>
      <c r="H639" s="14"/>
      <c r="I639" s="14"/>
      <c r="J639" s="14"/>
      <c r="K639" s="14"/>
      <c r="L639" s="14"/>
      <c r="M639" s="14"/>
    </row>
    <row r="640" spans="3:13" ht="12.75" customHeight="1">
      <c r="C640" s="14"/>
      <c r="D640" s="14"/>
      <c r="E640" s="14"/>
      <c r="F640" s="14"/>
      <c r="G640" s="14"/>
      <c r="H640" s="14"/>
      <c r="I640" s="14"/>
      <c r="J640" s="14"/>
      <c r="K640" s="14"/>
      <c r="L640" s="14"/>
      <c r="M640" s="14"/>
    </row>
    <row r="641" spans="3:13" ht="12.75" customHeight="1">
      <c r="C641" s="14"/>
      <c r="D641" s="14"/>
      <c r="E641" s="14"/>
      <c r="F641" s="14"/>
      <c r="G641" s="14"/>
      <c r="H641" s="14"/>
      <c r="I641" s="14"/>
      <c r="J641" s="14"/>
      <c r="K641" s="14"/>
      <c r="L641" s="14"/>
      <c r="M641" s="14"/>
    </row>
    <row r="642" spans="3:13" ht="12.75" customHeight="1">
      <c r="C642" s="14"/>
      <c r="D642" s="14"/>
      <c r="E642" s="14"/>
      <c r="F642" s="14"/>
      <c r="G642" s="14"/>
      <c r="H642" s="14"/>
      <c r="I642" s="14"/>
      <c r="J642" s="14"/>
      <c r="K642" s="14"/>
      <c r="L642" s="14"/>
      <c r="M642" s="14"/>
    </row>
    <row r="643" spans="3:13" ht="12.75" customHeight="1">
      <c r="C643" s="14"/>
      <c r="D643" s="14"/>
      <c r="E643" s="14"/>
      <c r="F643" s="14"/>
      <c r="G643" s="14"/>
      <c r="H643" s="14"/>
      <c r="I643" s="14"/>
      <c r="J643" s="14"/>
      <c r="K643" s="14"/>
      <c r="L643" s="14"/>
      <c r="M643" s="14"/>
    </row>
    <row r="644" spans="3:13" ht="12.75" customHeight="1">
      <c r="C644" s="14"/>
      <c r="D644" s="14"/>
      <c r="E644" s="14"/>
      <c r="F644" s="14"/>
      <c r="G644" s="14"/>
      <c r="H644" s="14"/>
      <c r="I644" s="14"/>
      <c r="J644" s="14"/>
      <c r="K644" s="14"/>
      <c r="L644" s="14"/>
      <c r="M644" s="14"/>
    </row>
    <row r="645" spans="3:13" ht="12.75" customHeight="1">
      <c r="C645" s="14"/>
      <c r="D645" s="14"/>
      <c r="E645" s="14"/>
      <c r="F645" s="14"/>
      <c r="G645" s="14"/>
      <c r="H645" s="14"/>
      <c r="I645" s="14"/>
      <c r="J645" s="14"/>
      <c r="K645" s="14"/>
      <c r="L645" s="14"/>
      <c r="M645" s="14"/>
    </row>
    <row r="646" spans="3:13" ht="12.75" customHeight="1">
      <c r="C646" s="14"/>
      <c r="D646" s="14"/>
      <c r="E646" s="14"/>
      <c r="F646" s="14"/>
      <c r="G646" s="14"/>
      <c r="H646" s="14"/>
      <c r="I646" s="14"/>
      <c r="J646" s="14"/>
      <c r="K646" s="14"/>
      <c r="L646" s="14"/>
      <c r="M646" s="14"/>
    </row>
    <row r="647" spans="3:13" ht="12.75" customHeight="1">
      <c r="C647" s="14"/>
      <c r="D647" s="14"/>
      <c r="E647" s="14"/>
      <c r="F647" s="14"/>
      <c r="G647" s="14"/>
      <c r="H647" s="14"/>
      <c r="I647" s="14"/>
      <c r="J647" s="14"/>
      <c r="K647" s="14"/>
      <c r="L647" s="14"/>
      <c r="M647" s="14"/>
    </row>
    <row r="648" spans="3:13" ht="12.75" customHeight="1">
      <c r="C648" s="14"/>
      <c r="D648" s="14"/>
      <c r="E648" s="14"/>
      <c r="F648" s="14"/>
      <c r="G648" s="14"/>
      <c r="H648" s="14"/>
      <c r="I648" s="14"/>
      <c r="J648" s="14"/>
      <c r="K648" s="14"/>
      <c r="L648" s="14"/>
      <c r="M648" s="14"/>
    </row>
    <row r="649" spans="3:13" ht="12.75" customHeight="1">
      <c r="C649" s="14"/>
      <c r="D649" s="14"/>
      <c r="E649" s="14"/>
      <c r="F649" s="14"/>
      <c r="G649" s="14"/>
      <c r="H649" s="14"/>
      <c r="I649" s="14"/>
      <c r="J649" s="14"/>
      <c r="K649" s="14"/>
      <c r="L649" s="14"/>
      <c r="M649" s="14"/>
    </row>
    <row r="650" spans="3:13" ht="12.75" customHeight="1">
      <c r="C650" s="14"/>
      <c r="D650" s="14"/>
      <c r="E650" s="14"/>
      <c r="F650" s="14"/>
      <c r="G650" s="14"/>
      <c r="H650" s="14"/>
      <c r="I650" s="14"/>
      <c r="J650" s="14"/>
      <c r="K650" s="14"/>
      <c r="L650" s="14"/>
      <c r="M650" s="14"/>
    </row>
    <row r="651" spans="3:13" ht="12.75" customHeight="1">
      <c r="C651" s="14"/>
      <c r="D651" s="14"/>
      <c r="E651" s="14"/>
      <c r="F651" s="14"/>
      <c r="G651" s="14"/>
      <c r="H651" s="14"/>
      <c r="I651" s="14"/>
      <c r="J651" s="14"/>
      <c r="K651" s="14"/>
      <c r="L651" s="14"/>
      <c r="M651" s="14"/>
    </row>
    <row r="652" spans="3:13" ht="12.75" customHeight="1">
      <c r="C652" s="14"/>
      <c r="D652" s="14"/>
      <c r="E652" s="14"/>
      <c r="F652" s="14"/>
      <c r="G652" s="14"/>
      <c r="H652" s="14"/>
      <c r="I652" s="14"/>
      <c r="J652" s="14"/>
      <c r="K652" s="14"/>
      <c r="L652" s="14"/>
      <c r="M652" s="14"/>
    </row>
    <row r="653" spans="3:13" ht="12.75" customHeight="1">
      <c r="C653" s="14"/>
      <c r="D653" s="14"/>
      <c r="E653" s="14"/>
      <c r="F653" s="14"/>
      <c r="G653" s="14"/>
      <c r="H653" s="14"/>
      <c r="I653" s="14"/>
      <c r="J653" s="14"/>
      <c r="K653" s="14"/>
      <c r="L653" s="14"/>
      <c r="M653" s="14"/>
    </row>
    <row r="654" spans="3:13" ht="12.75" customHeight="1">
      <c r="C654" s="14"/>
      <c r="D654" s="14"/>
      <c r="E654" s="14"/>
      <c r="F654" s="14"/>
      <c r="G654" s="14"/>
      <c r="H654" s="14"/>
      <c r="I654" s="14"/>
      <c r="J654" s="14"/>
      <c r="K654" s="14"/>
      <c r="L654" s="14"/>
      <c r="M654" s="14"/>
    </row>
    <row r="655" spans="3:13" ht="12.75" customHeight="1">
      <c r="C655" s="14"/>
      <c r="D655" s="14"/>
      <c r="E655" s="14"/>
      <c r="F655" s="14"/>
      <c r="G655" s="14"/>
      <c r="H655" s="14"/>
      <c r="I655" s="14"/>
      <c r="J655" s="14"/>
      <c r="K655" s="14"/>
      <c r="L655" s="14"/>
      <c r="M655" s="14"/>
    </row>
    <row r="656" spans="3:13" ht="12.75" customHeight="1">
      <c r="C656" s="14"/>
      <c r="D656" s="14"/>
      <c r="E656" s="14"/>
      <c r="F656" s="14"/>
      <c r="G656" s="14"/>
      <c r="H656" s="14"/>
      <c r="I656" s="14"/>
      <c r="J656" s="14"/>
      <c r="K656" s="14"/>
      <c r="L656" s="14"/>
      <c r="M656" s="14"/>
    </row>
    <row r="657" spans="3:13" ht="12.75" customHeight="1">
      <c r="C657" s="14"/>
      <c r="D657" s="14"/>
      <c r="E657" s="14"/>
      <c r="F657" s="14"/>
      <c r="G657" s="14"/>
      <c r="H657" s="14"/>
      <c r="I657" s="14"/>
      <c r="J657" s="14"/>
      <c r="K657" s="14"/>
      <c r="L657" s="14"/>
      <c r="M657" s="14"/>
    </row>
    <row r="658" spans="3:13" ht="12.75" customHeight="1">
      <c r="C658" s="14"/>
      <c r="D658" s="14"/>
      <c r="E658" s="14"/>
      <c r="F658" s="14"/>
      <c r="G658" s="14"/>
      <c r="H658" s="14"/>
      <c r="I658" s="14"/>
      <c r="J658" s="14"/>
      <c r="K658" s="14"/>
      <c r="L658" s="14"/>
      <c r="M658" s="14"/>
    </row>
    <row r="659" spans="3:13" ht="12.75" customHeight="1">
      <c r="C659" s="14"/>
      <c r="D659" s="14"/>
      <c r="E659" s="14"/>
      <c r="F659" s="14"/>
      <c r="G659" s="14"/>
      <c r="H659" s="14"/>
      <c r="I659" s="14"/>
      <c r="J659" s="14"/>
      <c r="K659" s="14"/>
      <c r="L659" s="14"/>
      <c r="M659" s="14"/>
    </row>
    <row r="660" spans="3:13" ht="12.75" customHeight="1">
      <c r="C660" s="14"/>
      <c r="D660" s="14"/>
      <c r="E660" s="14"/>
      <c r="F660" s="14"/>
      <c r="G660" s="14"/>
      <c r="H660" s="14"/>
      <c r="I660" s="14"/>
      <c r="J660" s="14"/>
      <c r="K660" s="14"/>
      <c r="L660" s="14"/>
      <c r="M660" s="14"/>
    </row>
    <row r="661" spans="3:13" ht="12.75" customHeight="1">
      <c r="C661" s="14"/>
      <c r="D661" s="14"/>
      <c r="E661" s="14"/>
      <c r="F661" s="14"/>
      <c r="G661" s="14"/>
      <c r="H661" s="14"/>
      <c r="I661" s="14"/>
      <c r="J661" s="14"/>
      <c r="K661" s="14"/>
      <c r="L661" s="14"/>
      <c r="M661" s="14"/>
    </row>
    <row r="662" spans="3:13" ht="12.75" customHeight="1">
      <c r="C662" s="14"/>
      <c r="D662" s="14"/>
      <c r="E662" s="14"/>
      <c r="F662" s="14"/>
      <c r="G662" s="14"/>
      <c r="H662" s="14"/>
      <c r="I662" s="14"/>
      <c r="J662" s="14"/>
      <c r="K662" s="14"/>
      <c r="L662" s="14"/>
      <c r="M662" s="14"/>
    </row>
    <row r="663" spans="3:13" ht="12.75" customHeight="1">
      <c r="C663" s="14"/>
      <c r="D663" s="14"/>
      <c r="E663" s="14"/>
      <c r="F663" s="14"/>
      <c r="G663" s="14"/>
      <c r="H663" s="14"/>
      <c r="I663" s="14"/>
      <c r="J663" s="14"/>
      <c r="K663" s="14"/>
      <c r="L663" s="14"/>
      <c r="M663" s="14"/>
    </row>
    <row r="664" spans="3:13" ht="12.75" customHeight="1">
      <c r="C664" s="14"/>
      <c r="D664" s="14"/>
      <c r="E664" s="14"/>
      <c r="F664" s="14"/>
      <c r="G664" s="14"/>
      <c r="H664" s="14"/>
      <c r="I664" s="14"/>
      <c r="J664" s="14"/>
      <c r="K664" s="14"/>
      <c r="L664" s="14"/>
      <c r="M664" s="14"/>
    </row>
    <row r="665" spans="3:13" ht="12.75" customHeight="1">
      <c r="C665" s="14"/>
      <c r="D665" s="14"/>
      <c r="E665" s="14"/>
      <c r="F665" s="14"/>
      <c r="G665" s="14"/>
      <c r="H665" s="14"/>
      <c r="I665" s="14"/>
      <c r="J665" s="14"/>
      <c r="K665" s="14"/>
      <c r="L665" s="14"/>
      <c r="M665" s="14"/>
    </row>
    <row r="666" spans="3:13" ht="12.75" customHeight="1">
      <c r="C666" s="14"/>
      <c r="D666" s="14"/>
      <c r="E666" s="14"/>
      <c r="F666" s="14"/>
      <c r="G666" s="14"/>
      <c r="H666" s="14"/>
      <c r="I666" s="14"/>
      <c r="J666" s="14"/>
      <c r="K666" s="14"/>
      <c r="L666" s="14"/>
      <c r="M666" s="14"/>
    </row>
    <row r="667" spans="3:13" ht="12.75" customHeight="1">
      <c r="C667" s="14"/>
      <c r="D667" s="14"/>
      <c r="E667" s="14"/>
      <c r="F667" s="14"/>
      <c r="G667" s="14"/>
      <c r="H667" s="14"/>
      <c r="I667" s="14"/>
      <c r="J667" s="14"/>
      <c r="K667" s="14"/>
      <c r="L667" s="14"/>
      <c r="M667" s="14"/>
    </row>
    <row r="668" spans="3:13" ht="12.75" customHeight="1">
      <c r="C668" s="14"/>
      <c r="D668" s="14"/>
      <c r="E668" s="14"/>
      <c r="F668" s="14"/>
      <c r="G668" s="14"/>
      <c r="H668" s="14"/>
      <c r="I668" s="14"/>
      <c r="J668" s="14"/>
      <c r="K668" s="14"/>
      <c r="L668" s="14"/>
      <c r="M668" s="14"/>
    </row>
    <row r="669" spans="3:13" ht="12.75" customHeight="1">
      <c r="C669" s="14"/>
      <c r="D669" s="14"/>
      <c r="E669" s="14"/>
      <c r="F669" s="14"/>
      <c r="G669" s="14"/>
      <c r="H669" s="14"/>
      <c r="I669" s="14"/>
      <c r="J669" s="14"/>
      <c r="K669" s="14"/>
      <c r="L669" s="14"/>
      <c r="M669" s="14"/>
    </row>
    <row r="670" spans="3:13" ht="12.75" customHeight="1">
      <c r="C670" s="14"/>
      <c r="D670" s="14"/>
      <c r="E670" s="14"/>
      <c r="F670" s="14"/>
      <c r="G670" s="14"/>
      <c r="H670" s="14"/>
      <c r="I670" s="14"/>
      <c r="J670" s="14"/>
      <c r="K670" s="14"/>
      <c r="L670" s="14"/>
      <c r="M670" s="14"/>
    </row>
    <row r="671" spans="3:13" ht="12.75" customHeight="1">
      <c r="C671" s="14"/>
      <c r="D671" s="14"/>
      <c r="E671" s="14"/>
      <c r="F671" s="14"/>
      <c r="G671" s="14"/>
      <c r="H671" s="14"/>
      <c r="I671" s="14"/>
      <c r="J671" s="14"/>
      <c r="K671" s="14"/>
      <c r="L671" s="14"/>
      <c r="M671" s="14"/>
    </row>
    <row r="672" spans="3:13" ht="12.75" customHeight="1">
      <c r="C672" s="14"/>
      <c r="D672" s="14"/>
      <c r="E672" s="14"/>
      <c r="F672" s="14"/>
      <c r="G672" s="14"/>
      <c r="H672" s="14"/>
      <c r="I672" s="14"/>
      <c r="J672" s="14"/>
      <c r="K672" s="14"/>
      <c r="L672" s="14"/>
      <c r="M672" s="14"/>
    </row>
    <row r="673" spans="3:13" ht="12.75" customHeight="1">
      <c r="C673" s="14"/>
      <c r="D673" s="14"/>
      <c r="E673" s="14"/>
      <c r="F673" s="14"/>
      <c r="G673" s="14"/>
      <c r="H673" s="14"/>
      <c r="I673" s="14"/>
      <c r="J673" s="14"/>
      <c r="K673" s="14"/>
      <c r="L673" s="14"/>
      <c r="M673" s="14"/>
    </row>
    <row r="674" spans="3:13" ht="12.75" customHeight="1">
      <c r="C674" s="14"/>
      <c r="D674" s="14"/>
      <c r="E674" s="14"/>
      <c r="F674" s="14"/>
      <c r="G674" s="14"/>
      <c r="H674" s="14"/>
      <c r="I674" s="14"/>
      <c r="J674" s="14"/>
      <c r="K674" s="14"/>
      <c r="L674" s="14"/>
      <c r="M674" s="14"/>
    </row>
    <row r="675" spans="3:13" ht="12.75" customHeight="1">
      <c r="C675" s="14"/>
      <c r="D675" s="14"/>
      <c r="E675" s="14"/>
      <c r="F675" s="14"/>
      <c r="G675" s="14"/>
      <c r="H675" s="14"/>
      <c r="I675" s="14"/>
      <c r="J675" s="14"/>
      <c r="K675" s="14"/>
      <c r="L675" s="14"/>
      <c r="M675" s="14"/>
    </row>
    <row r="676" spans="3:13" ht="12.75" customHeight="1">
      <c r="C676" s="14"/>
      <c r="D676" s="14"/>
      <c r="E676" s="14"/>
      <c r="F676" s="14"/>
      <c r="G676" s="14"/>
      <c r="H676" s="14"/>
      <c r="I676" s="14"/>
      <c r="J676" s="14"/>
      <c r="K676" s="14"/>
      <c r="L676" s="14"/>
      <c r="M676" s="14"/>
    </row>
    <row r="677" spans="3:13" ht="12.75" customHeight="1">
      <c r="C677" s="14"/>
      <c r="D677" s="14"/>
      <c r="E677" s="14"/>
      <c r="F677" s="14"/>
      <c r="G677" s="14"/>
      <c r="H677" s="14"/>
      <c r="I677" s="14"/>
      <c r="J677" s="14"/>
      <c r="K677" s="14"/>
      <c r="L677" s="14"/>
      <c r="M677" s="14"/>
    </row>
    <row r="678" spans="3:13" ht="12.75" customHeight="1">
      <c r="C678" s="14"/>
      <c r="D678" s="14"/>
      <c r="E678" s="14"/>
      <c r="F678" s="14"/>
      <c r="G678" s="14"/>
      <c r="H678" s="14"/>
      <c r="I678" s="14"/>
      <c r="J678" s="14"/>
      <c r="K678" s="14"/>
      <c r="L678" s="14"/>
      <c r="M678" s="14"/>
    </row>
    <row r="679" spans="3:13" ht="12.75" customHeight="1">
      <c r="C679" s="14"/>
      <c r="D679" s="14"/>
      <c r="E679" s="14"/>
      <c r="F679" s="14"/>
      <c r="G679" s="14"/>
      <c r="H679" s="14"/>
      <c r="I679" s="14"/>
      <c r="J679" s="14"/>
      <c r="K679" s="14"/>
      <c r="L679" s="14"/>
      <c r="M679" s="14"/>
    </row>
    <row r="680" spans="3:13" ht="12.75" customHeight="1">
      <c r="C680" s="14"/>
      <c r="D680" s="14"/>
      <c r="E680" s="14"/>
      <c r="F680" s="14"/>
      <c r="G680" s="14"/>
      <c r="H680" s="14"/>
      <c r="I680" s="14"/>
      <c r="J680" s="14"/>
      <c r="K680" s="14"/>
      <c r="L680" s="14"/>
      <c r="M680" s="14"/>
    </row>
    <row r="681" spans="3:13" ht="12.75" customHeight="1">
      <c r="C681" s="14"/>
      <c r="D681" s="14"/>
      <c r="E681" s="14"/>
      <c r="F681" s="14"/>
      <c r="G681" s="14"/>
      <c r="H681" s="14"/>
      <c r="I681" s="14"/>
      <c r="J681" s="14"/>
      <c r="K681" s="14"/>
      <c r="L681" s="14"/>
      <c r="M681" s="14"/>
    </row>
    <row r="682" spans="3:13" ht="12.75" customHeight="1">
      <c r="C682" s="14"/>
      <c r="D682" s="14"/>
      <c r="E682" s="14"/>
      <c r="F682" s="14"/>
      <c r="G682" s="14"/>
      <c r="H682" s="14"/>
      <c r="I682" s="14"/>
      <c r="J682" s="14"/>
      <c r="K682" s="14"/>
      <c r="L682" s="14"/>
      <c r="M682" s="14"/>
    </row>
    <row r="683" spans="3:13" ht="12.75" customHeight="1">
      <c r="C683" s="14"/>
      <c r="D683" s="14"/>
      <c r="E683" s="14"/>
      <c r="F683" s="14"/>
      <c r="G683" s="14"/>
      <c r="H683" s="14"/>
      <c r="I683" s="14"/>
      <c r="J683" s="14"/>
      <c r="K683" s="14"/>
      <c r="L683" s="14"/>
      <c r="M683" s="14"/>
    </row>
    <row r="684" spans="3:13" ht="12.75" customHeight="1">
      <c r="C684" s="14"/>
      <c r="D684" s="14"/>
      <c r="E684" s="14"/>
      <c r="F684" s="14"/>
      <c r="G684" s="14"/>
      <c r="H684" s="14"/>
      <c r="I684" s="14"/>
      <c r="J684" s="14"/>
      <c r="K684" s="14"/>
      <c r="L684" s="14"/>
      <c r="M684" s="14"/>
    </row>
    <row r="685" spans="3:13" ht="12.75" customHeight="1">
      <c r="C685" s="14"/>
      <c r="D685" s="14"/>
      <c r="E685" s="14"/>
      <c r="F685" s="14"/>
      <c r="G685" s="14"/>
      <c r="H685" s="14"/>
      <c r="I685" s="14"/>
      <c r="J685" s="14"/>
      <c r="K685" s="14"/>
      <c r="L685" s="14"/>
      <c r="M685" s="14"/>
    </row>
    <row r="686" spans="3:13" ht="12.75" customHeight="1">
      <c r="C686" s="14"/>
      <c r="D686" s="14"/>
      <c r="E686" s="14"/>
      <c r="F686" s="14"/>
      <c r="G686" s="14"/>
      <c r="H686" s="14"/>
      <c r="I686" s="14"/>
      <c r="J686" s="14"/>
      <c r="K686" s="14"/>
      <c r="L686" s="14"/>
      <c r="M686" s="14"/>
    </row>
    <row r="687" spans="3:13" ht="12.75" customHeight="1">
      <c r="C687" s="14"/>
      <c r="D687" s="14"/>
      <c r="E687" s="14"/>
      <c r="F687" s="14"/>
      <c r="G687" s="14"/>
      <c r="H687" s="14"/>
      <c r="I687" s="14"/>
      <c r="J687" s="14"/>
      <c r="K687" s="14"/>
      <c r="L687" s="14"/>
      <c r="M687" s="14"/>
    </row>
    <row r="688" spans="3:13" ht="12.75" customHeight="1">
      <c r="C688" s="14"/>
      <c r="D688" s="14"/>
      <c r="E688" s="14"/>
      <c r="F688" s="14"/>
      <c r="G688" s="14"/>
      <c r="H688" s="14"/>
      <c r="I688" s="14"/>
      <c r="J688" s="14"/>
      <c r="K688" s="14"/>
      <c r="L688" s="14"/>
      <c r="M688" s="14"/>
    </row>
    <row r="689" spans="3:13" ht="12.75" customHeight="1">
      <c r="C689" s="14"/>
      <c r="D689" s="14"/>
      <c r="E689" s="14"/>
      <c r="F689" s="14"/>
      <c r="G689" s="14"/>
      <c r="H689" s="14"/>
      <c r="I689" s="14"/>
      <c r="J689" s="14"/>
      <c r="K689" s="14"/>
      <c r="L689" s="14"/>
      <c r="M689" s="14"/>
    </row>
    <row r="690" spans="3:13" ht="12.75" customHeight="1">
      <c r="C690" s="14"/>
      <c r="D690" s="14"/>
      <c r="E690" s="14"/>
      <c r="F690" s="14"/>
      <c r="G690" s="14"/>
      <c r="H690" s="14"/>
      <c r="I690" s="14"/>
      <c r="J690" s="14"/>
      <c r="K690" s="14"/>
      <c r="L690" s="14"/>
      <c r="M690" s="14"/>
    </row>
    <row r="691" spans="3:13" ht="12.75" customHeight="1">
      <c r="C691" s="14"/>
      <c r="D691" s="14"/>
      <c r="E691" s="14"/>
      <c r="F691" s="14"/>
      <c r="G691" s="14"/>
      <c r="H691" s="14"/>
      <c r="I691" s="14"/>
      <c r="J691" s="14"/>
      <c r="K691" s="14"/>
      <c r="L691" s="14"/>
      <c r="M691" s="14"/>
    </row>
    <row r="692" spans="3:13" ht="12.75" customHeight="1">
      <c r="C692" s="14"/>
      <c r="D692" s="14"/>
      <c r="E692" s="14"/>
      <c r="F692" s="14"/>
      <c r="G692" s="14"/>
      <c r="H692" s="14"/>
      <c r="I692" s="14"/>
      <c r="J692" s="14"/>
      <c r="K692" s="14"/>
      <c r="L692" s="14"/>
      <c r="M692" s="14"/>
    </row>
    <row r="693" spans="3:13" ht="12.75" customHeight="1">
      <c r="C693" s="14"/>
      <c r="D693" s="14"/>
      <c r="E693" s="14"/>
      <c r="F693" s="14"/>
      <c r="G693" s="14"/>
      <c r="H693" s="14"/>
      <c r="I693" s="14"/>
      <c r="J693" s="14"/>
      <c r="K693" s="14"/>
      <c r="L693" s="14"/>
      <c r="M693" s="14"/>
    </row>
    <row r="694" spans="3:13" ht="12.75" customHeight="1">
      <c r="C694" s="14"/>
      <c r="D694" s="14"/>
      <c r="E694" s="14"/>
      <c r="F694" s="14"/>
      <c r="G694" s="14"/>
      <c r="H694" s="14"/>
      <c r="I694" s="14"/>
      <c r="J694" s="14"/>
      <c r="K694" s="14"/>
      <c r="L694" s="14"/>
      <c r="M694" s="14"/>
    </row>
    <row r="695" spans="3:13" ht="12.75" customHeight="1">
      <c r="C695" s="14"/>
      <c r="D695" s="14"/>
      <c r="E695" s="14"/>
      <c r="F695" s="14"/>
      <c r="G695" s="14"/>
      <c r="H695" s="14"/>
      <c r="I695" s="14"/>
      <c r="J695" s="14"/>
      <c r="K695" s="14"/>
      <c r="L695" s="14"/>
      <c r="M695" s="14"/>
    </row>
    <row r="696" spans="3:13" ht="12.75" customHeight="1">
      <c r="C696" s="14"/>
      <c r="D696" s="14"/>
      <c r="E696" s="14"/>
      <c r="F696" s="14"/>
      <c r="G696" s="14"/>
      <c r="H696" s="14"/>
      <c r="I696" s="14"/>
      <c r="J696" s="14"/>
      <c r="K696" s="14"/>
      <c r="L696" s="14"/>
      <c r="M696" s="14"/>
    </row>
    <row r="697" spans="3:13" ht="12.75" customHeight="1">
      <c r="C697" s="14"/>
      <c r="D697" s="14"/>
      <c r="E697" s="14"/>
      <c r="F697" s="14"/>
      <c r="G697" s="14"/>
      <c r="H697" s="14"/>
      <c r="I697" s="14"/>
      <c r="J697" s="14"/>
      <c r="K697" s="14"/>
      <c r="L697" s="14"/>
      <c r="M697" s="14"/>
    </row>
    <row r="698" spans="3:13" ht="12.75" customHeight="1">
      <c r="C698" s="14"/>
      <c r="D698" s="14"/>
      <c r="E698" s="14"/>
      <c r="F698" s="14"/>
      <c r="G698" s="14"/>
      <c r="H698" s="14"/>
      <c r="I698" s="14"/>
      <c r="J698" s="14"/>
      <c r="K698" s="14"/>
      <c r="L698" s="14"/>
      <c r="M698" s="14"/>
    </row>
    <row r="699" spans="3:13" ht="12.75" customHeight="1">
      <c r="C699" s="14"/>
      <c r="D699" s="14"/>
      <c r="E699" s="14"/>
      <c r="F699" s="14"/>
      <c r="G699" s="14"/>
      <c r="H699" s="14"/>
      <c r="I699" s="14"/>
      <c r="J699" s="14"/>
      <c r="K699" s="14"/>
      <c r="L699" s="14"/>
      <c r="M699" s="14"/>
    </row>
    <row r="700" spans="3:13" ht="12.75" customHeight="1">
      <c r="C700" s="14"/>
      <c r="D700" s="14"/>
      <c r="E700" s="14"/>
      <c r="F700" s="14"/>
      <c r="G700" s="14"/>
      <c r="H700" s="14"/>
      <c r="I700" s="14"/>
      <c r="J700" s="14"/>
      <c r="K700" s="14"/>
      <c r="L700" s="14"/>
      <c r="M700" s="14"/>
    </row>
    <row r="701" spans="3:13" ht="12.75" customHeight="1">
      <c r="C701" s="14"/>
      <c r="D701" s="14"/>
      <c r="E701" s="14"/>
      <c r="F701" s="14"/>
      <c r="G701" s="14"/>
      <c r="H701" s="14"/>
      <c r="I701" s="14"/>
      <c r="J701" s="14"/>
      <c r="K701" s="14"/>
      <c r="L701" s="14"/>
      <c r="M701" s="14"/>
    </row>
    <row r="702" spans="3:13" ht="12.75" customHeight="1">
      <c r="C702" s="14"/>
      <c r="D702" s="14"/>
      <c r="E702" s="14"/>
      <c r="F702" s="14"/>
      <c r="G702" s="14"/>
      <c r="H702" s="14"/>
      <c r="I702" s="14"/>
      <c r="J702" s="14"/>
      <c r="K702" s="14"/>
      <c r="L702" s="14"/>
      <c r="M702" s="14"/>
    </row>
    <row r="703" spans="3:13" ht="12.75" customHeight="1">
      <c r="C703" s="14"/>
      <c r="D703" s="14"/>
      <c r="E703" s="14"/>
      <c r="F703" s="14"/>
      <c r="G703" s="14"/>
      <c r="H703" s="14"/>
      <c r="I703" s="14"/>
      <c r="J703" s="14"/>
      <c r="K703" s="14"/>
      <c r="L703" s="14"/>
      <c r="M703" s="14"/>
    </row>
    <row r="704" spans="3:13" ht="12.75" customHeight="1">
      <c r="C704" s="14"/>
      <c r="D704" s="14"/>
      <c r="E704" s="14"/>
      <c r="F704" s="14"/>
      <c r="G704" s="14"/>
      <c r="H704" s="14"/>
      <c r="I704" s="14"/>
      <c r="J704" s="14"/>
      <c r="K704" s="14"/>
      <c r="L704" s="14"/>
      <c r="M704" s="14"/>
    </row>
    <row r="705" spans="3:13" ht="12.75" customHeight="1">
      <c r="C705" s="14"/>
      <c r="D705" s="14"/>
      <c r="E705" s="14"/>
      <c r="F705" s="14"/>
      <c r="G705" s="14"/>
      <c r="H705" s="14"/>
      <c r="I705" s="14"/>
      <c r="J705" s="14"/>
      <c r="K705" s="14"/>
      <c r="L705" s="14"/>
      <c r="M705" s="14"/>
    </row>
    <row r="706" spans="3:13" ht="12.75" customHeight="1">
      <c r="C706" s="14"/>
      <c r="D706" s="14"/>
      <c r="E706" s="14"/>
      <c r="F706" s="14"/>
      <c r="G706" s="14"/>
      <c r="H706" s="14"/>
      <c r="I706" s="14"/>
      <c r="J706" s="14"/>
      <c r="K706" s="14"/>
      <c r="L706" s="14"/>
      <c r="M706" s="14"/>
    </row>
    <row r="707" spans="3:13" ht="12.75" customHeight="1">
      <c r="C707" s="14"/>
      <c r="D707" s="14"/>
      <c r="E707" s="14"/>
      <c r="F707" s="14"/>
      <c r="G707" s="14"/>
      <c r="H707" s="14"/>
      <c r="I707" s="14"/>
      <c r="J707" s="14"/>
      <c r="K707" s="14"/>
      <c r="L707" s="14"/>
      <c r="M707" s="14"/>
    </row>
    <row r="708" spans="3:13" ht="12.75" customHeight="1">
      <c r="C708" s="14"/>
      <c r="D708" s="14"/>
      <c r="E708" s="14"/>
      <c r="F708" s="14"/>
      <c r="G708" s="14"/>
      <c r="H708" s="14"/>
      <c r="I708" s="14"/>
      <c r="J708" s="14"/>
      <c r="K708" s="14"/>
      <c r="L708" s="14"/>
      <c r="M708" s="14"/>
    </row>
    <row r="709" spans="3:13" ht="12.75" customHeight="1">
      <c r="C709" s="14"/>
      <c r="D709" s="14"/>
      <c r="E709" s="14"/>
      <c r="F709" s="14"/>
      <c r="G709" s="14"/>
      <c r="H709" s="14"/>
      <c r="I709" s="14"/>
      <c r="J709" s="14"/>
      <c r="K709" s="14"/>
      <c r="L709" s="14"/>
      <c r="M709" s="14"/>
    </row>
    <row r="710" spans="3:13" ht="12.75" customHeight="1">
      <c r="C710" s="14"/>
      <c r="D710" s="14"/>
      <c r="E710" s="14"/>
      <c r="F710" s="14"/>
      <c r="G710" s="14"/>
      <c r="H710" s="14"/>
      <c r="I710" s="14"/>
      <c r="J710" s="14"/>
      <c r="K710" s="14"/>
      <c r="L710" s="14"/>
      <c r="M710" s="14"/>
    </row>
    <row r="711" spans="3:13" ht="12.75" customHeight="1">
      <c r="C711" s="14"/>
      <c r="D711" s="14"/>
      <c r="E711" s="14"/>
      <c r="F711" s="14"/>
      <c r="G711" s="14"/>
      <c r="H711" s="14"/>
      <c r="I711" s="14"/>
      <c r="J711" s="14"/>
      <c r="K711" s="14"/>
      <c r="L711" s="14"/>
      <c r="M711" s="14"/>
    </row>
    <row r="712" spans="3:13" ht="12.75" customHeight="1">
      <c r="C712" s="14"/>
      <c r="D712" s="14"/>
      <c r="E712" s="14"/>
      <c r="F712" s="14"/>
      <c r="G712" s="14"/>
      <c r="H712" s="14"/>
      <c r="I712" s="14"/>
      <c r="J712" s="14"/>
      <c r="K712" s="14"/>
      <c r="L712" s="14"/>
      <c r="M712" s="14"/>
    </row>
    <row r="713" spans="3:13" ht="12.75" customHeight="1">
      <c r="C713" s="14"/>
      <c r="D713" s="14"/>
      <c r="E713" s="14"/>
      <c r="F713" s="14"/>
      <c r="G713" s="14"/>
      <c r="H713" s="14"/>
      <c r="I713" s="14"/>
      <c r="J713" s="14"/>
      <c r="K713" s="14"/>
      <c r="L713" s="14"/>
      <c r="M713" s="14"/>
    </row>
    <row r="714" spans="3:13" ht="12.75" customHeight="1">
      <c r="C714" s="14"/>
      <c r="D714" s="14"/>
      <c r="E714" s="14"/>
      <c r="F714" s="14"/>
      <c r="G714" s="14"/>
      <c r="H714" s="14"/>
      <c r="I714" s="14"/>
      <c r="J714" s="14"/>
      <c r="K714" s="14"/>
      <c r="L714" s="14"/>
      <c r="M714" s="14"/>
    </row>
    <row r="715" spans="3:13" ht="12.75" customHeight="1">
      <c r="C715" s="14"/>
      <c r="D715" s="14"/>
      <c r="E715" s="14"/>
      <c r="F715" s="14"/>
      <c r="G715" s="14"/>
      <c r="H715" s="14"/>
      <c r="I715" s="14"/>
      <c r="J715" s="14"/>
      <c r="K715" s="14"/>
      <c r="L715" s="14"/>
      <c r="M715" s="14"/>
    </row>
    <row r="716" spans="3:13" ht="12.75" customHeight="1">
      <c r="C716" s="14"/>
      <c r="D716" s="14"/>
      <c r="E716" s="14"/>
      <c r="F716" s="14"/>
      <c r="G716" s="14"/>
      <c r="H716" s="14"/>
      <c r="I716" s="14"/>
      <c r="J716" s="14"/>
      <c r="K716" s="14"/>
      <c r="L716" s="14"/>
      <c r="M716" s="14"/>
    </row>
    <row r="717" spans="3:13" ht="12.75" customHeight="1">
      <c r="C717" s="14"/>
      <c r="D717" s="14"/>
      <c r="E717" s="14"/>
      <c r="F717" s="14"/>
      <c r="G717" s="14"/>
      <c r="H717" s="14"/>
      <c r="I717" s="14"/>
      <c r="J717" s="14"/>
      <c r="K717" s="14"/>
      <c r="L717" s="14"/>
      <c r="M717" s="14"/>
    </row>
    <row r="718" spans="3:13" ht="12.75" customHeight="1">
      <c r="C718" s="14"/>
      <c r="D718" s="14"/>
      <c r="E718" s="14"/>
      <c r="F718" s="14"/>
      <c r="G718" s="14"/>
      <c r="H718" s="14"/>
      <c r="I718" s="14"/>
      <c r="J718" s="14"/>
      <c r="K718" s="14"/>
      <c r="L718" s="14"/>
      <c r="M718" s="14"/>
    </row>
    <row r="719" spans="3:13" ht="12.75" customHeight="1">
      <c r="C719" s="14"/>
      <c r="D719" s="14"/>
      <c r="E719" s="14"/>
      <c r="F719" s="14"/>
      <c r="G719" s="14"/>
      <c r="H719" s="14"/>
      <c r="I719" s="14"/>
      <c r="J719" s="14"/>
      <c r="K719" s="14"/>
      <c r="L719" s="14"/>
      <c r="M719" s="14"/>
    </row>
    <row r="720" spans="3:13" ht="12.75" customHeight="1">
      <c r="C720" s="14"/>
      <c r="D720" s="14"/>
      <c r="E720" s="14"/>
      <c r="F720" s="14"/>
      <c r="G720" s="14"/>
      <c r="H720" s="14"/>
      <c r="I720" s="14"/>
      <c r="J720" s="14"/>
      <c r="K720" s="14"/>
      <c r="L720" s="14"/>
      <c r="M720" s="14"/>
    </row>
    <row r="721" spans="3:13" ht="12.75" customHeight="1">
      <c r="C721" s="14"/>
      <c r="D721" s="14"/>
      <c r="E721" s="14"/>
      <c r="F721" s="14"/>
      <c r="G721" s="14"/>
      <c r="H721" s="14"/>
      <c r="I721" s="14"/>
      <c r="J721" s="14"/>
      <c r="K721" s="14"/>
      <c r="L721" s="14"/>
      <c r="M721" s="14"/>
    </row>
    <row r="722" spans="3:13" ht="12.75" customHeight="1">
      <c r="C722" s="14"/>
      <c r="D722" s="14"/>
      <c r="E722" s="14"/>
      <c r="F722" s="14"/>
      <c r="G722" s="14"/>
      <c r="H722" s="14"/>
      <c r="I722" s="14"/>
      <c r="J722" s="14"/>
      <c r="K722" s="14"/>
      <c r="L722" s="14"/>
      <c r="M722" s="14"/>
    </row>
    <row r="723" spans="3:13" ht="12.75" customHeight="1">
      <c r="C723" s="14"/>
      <c r="D723" s="14"/>
      <c r="E723" s="14"/>
      <c r="F723" s="14"/>
      <c r="G723" s="14"/>
      <c r="H723" s="14"/>
      <c r="I723" s="14"/>
      <c r="J723" s="14"/>
      <c r="K723" s="14"/>
      <c r="L723" s="14"/>
      <c r="M723" s="14"/>
    </row>
    <row r="724" spans="3:13" ht="12.75" customHeight="1">
      <c r="C724" s="14"/>
      <c r="D724" s="14"/>
      <c r="E724" s="14"/>
      <c r="F724" s="14"/>
      <c r="G724" s="14"/>
      <c r="H724" s="14"/>
      <c r="I724" s="14"/>
      <c r="J724" s="14"/>
      <c r="K724" s="14"/>
      <c r="L724" s="14"/>
      <c r="M724" s="14"/>
    </row>
    <row r="725" spans="3:13" ht="12.75" customHeight="1">
      <c r="C725" s="14"/>
      <c r="D725" s="14"/>
      <c r="E725" s="14"/>
      <c r="F725" s="14"/>
      <c r="G725" s="14"/>
      <c r="H725" s="14"/>
      <c r="I725" s="14"/>
      <c r="J725" s="14"/>
      <c r="K725" s="14"/>
      <c r="L725" s="14"/>
      <c r="M725" s="14"/>
    </row>
    <row r="726" spans="3:13" ht="12.75" customHeight="1">
      <c r="C726" s="14"/>
      <c r="D726" s="14"/>
      <c r="E726" s="14"/>
      <c r="F726" s="14"/>
      <c r="G726" s="14"/>
      <c r="H726" s="14"/>
      <c r="I726" s="14"/>
      <c r="J726" s="14"/>
      <c r="K726" s="14"/>
      <c r="L726" s="14"/>
      <c r="M726" s="14"/>
    </row>
    <row r="727" spans="3:13" ht="12.75" customHeight="1">
      <c r="C727" s="14"/>
      <c r="D727" s="14"/>
      <c r="E727" s="14"/>
      <c r="F727" s="14"/>
      <c r="G727" s="14"/>
      <c r="H727" s="14"/>
      <c r="I727" s="14"/>
      <c r="J727" s="14"/>
      <c r="K727" s="14"/>
      <c r="L727" s="14"/>
      <c r="M727" s="14"/>
    </row>
    <row r="728" spans="3:13" ht="12.75" customHeight="1">
      <c r="C728" s="14"/>
      <c r="D728" s="14"/>
      <c r="E728" s="14"/>
      <c r="F728" s="14"/>
      <c r="G728" s="14"/>
      <c r="H728" s="14"/>
      <c r="I728" s="14"/>
      <c r="J728" s="14"/>
      <c r="K728" s="14"/>
      <c r="L728" s="14"/>
      <c r="M728" s="14"/>
    </row>
    <row r="729" spans="3:13" ht="12.75" customHeight="1">
      <c r="C729" s="14"/>
      <c r="D729" s="14"/>
      <c r="E729" s="14"/>
      <c r="F729" s="14"/>
      <c r="G729" s="14"/>
      <c r="H729" s="14"/>
      <c r="I729" s="14"/>
      <c r="J729" s="14"/>
      <c r="K729" s="14"/>
      <c r="L729" s="14"/>
      <c r="M729" s="14"/>
    </row>
  </sheetData>
  <mergeCells count="1">
    <mergeCell ref="A1:K1"/>
  </mergeCells>
  <printOptions horizontalCentered="1"/>
  <pageMargins left="0.5118110236220472" right="0.5118110236220472" top="0.3937007874015748" bottom="1" header="0.5118110236220472" footer="0.2362204724409449"/>
  <pageSetup horizontalDpi="600" verticalDpi="600" orientation="landscape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6"/>
  <dimension ref="A1:M29"/>
  <sheetViews>
    <sheetView zoomScale="75" zoomScaleNormal="75" workbookViewId="0" topLeftCell="A1">
      <selection activeCell="N24" sqref="N24:N26"/>
    </sheetView>
  </sheetViews>
  <sheetFormatPr defaultColWidth="11.421875" defaultRowHeight="12.75" customHeight="1"/>
  <cols>
    <col min="1" max="1" width="1.7109375" style="4" customWidth="1"/>
    <col min="2" max="2" width="36.57421875" style="4" customWidth="1"/>
    <col min="3" max="5" width="6.7109375" style="4" customWidth="1"/>
    <col min="6" max="6" width="1.421875" style="4" customWidth="1"/>
    <col min="7" max="9" width="6.7109375" style="4" customWidth="1"/>
    <col min="10" max="10" width="1.421875" style="4" customWidth="1"/>
    <col min="11" max="11" width="6.7109375" style="4" customWidth="1"/>
    <col min="12" max="12" width="0.9921875" style="4" customWidth="1"/>
    <col min="13" max="251" width="9.140625" style="4" customWidth="1"/>
    <col min="252" max="16384" width="11.421875" style="4" customWidth="1"/>
  </cols>
  <sheetData>
    <row r="1" spans="1:11" ht="12.75" customHeight="1">
      <c r="A1" s="185" t="s">
        <v>204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</row>
    <row r="2" spans="1:12" ht="15" customHeight="1">
      <c r="A2" s="2" t="s">
        <v>98</v>
      </c>
      <c r="B2" s="3"/>
      <c r="C2" s="3"/>
      <c r="D2" s="3"/>
      <c r="E2" s="3"/>
      <c r="F2" s="3"/>
      <c r="G2" s="3"/>
      <c r="H2" s="3"/>
      <c r="I2" s="3"/>
      <c r="J2" s="3"/>
      <c r="K2" s="3"/>
      <c r="L2" s="13"/>
    </row>
    <row r="3" spans="1:11" ht="12.75">
      <c r="A3" s="5" t="s">
        <v>171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12" ht="12.75">
      <c r="A4" s="6"/>
      <c r="B4" s="21"/>
      <c r="C4" s="22"/>
      <c r="D4" s="22"/>
      <c r="E4" s="22"/>
      <c r="F4" s="22"/>
      <c r="G4" s="22"/>
      <c r="H4" s="22"/>
      <c r="I4" s="22"/>
      <c r="J4" s="22"/>
      <c r="K4" s="22"/>
      <c r="L4" s="6"/>
    </row>
    <row r="5" spans="2:11" ht="8.25" customHeight="1">
      <c r="B5" s="2"/>
      <c r="C5" s="3"/>
      <c r="D5" s="3"/>
      <c r="E5" s="3"/>
      <c r="F5" s="3"/>
      <c r="G5" s="3"/>
      <c r="H5" s="3"/>
      <c r="I5" s="3"/>
      <c r="J5" s="3"/>
      <c r="K5" s="3"/>
    </row>
    <row r="6" spans="3:11" ht="9.75" customHeight="1">
      <c r="C6" s="7" t="s">
        <v>84</v>
      </c>
      <c r="D6" s="7"/>
      <c r="E6" s="7"/>
      <c r="F6" s="7"/>
      <c r="G6" s="7" t="s">
        <v>85</v>
      </c>
      <c r="H6" s="3"/>
      <c r="I6" s="7"/>
      <c r="J6" s="7"/>
      <c r="K6" s="7" t="s">
        <v>86</v>
      </c>
    </row>
    <row r="7" spans="1:11" ht="9.75" customHeight="1">
      <c r="A7" s="8" t="s">
        <v>201</v>
      </c>
      <c r="C7" s="9" t="s">
        <v>99</v>
      </c>
      <c r="D7" s="9" t="s">
        <v>100</v>
      </c>
      <c r="E7" s="9" t="s">
        <v>101</v>
      </c>
      <c r="F7" s="9"/>
      <c r="G7" s="9" t="s">
        <v>99</v>
      </c>
      <c r="H7" s="9" t="s">
        <v>100</v>
      </c>
      <c r="I7" s="9" t="s">
        <v>101</v>
      </c>
      <c r="J7" s="9"/>
      <c r="K7" s="7" t="s">
        <v>89</v>
      </c>
    </row>
    <row r="8" spans="1:12" ht="9" customHeight="1">
      <c r="A8" s="6"/>
      <c r="B8" s="6"/>
      <c r="C8" s="23"/>
      <c r="D8" s="23"/>
      <c r="E8" s="23"/>
      <c r="F8" s="23"/>
      <c r="G8" s="23"/>
      <c r="H8" s="23"/>
      <c r="I8" s="23"/>
      <c r="J8" s="23"/>
      <c r="K8" s="24"/>
      <c r="L8" s="6"/>
    </row>
    <row r="9" spans="3:11" ht="9.75" customHeight="1">
      <c r="C9" s="9"/>
      <c r="D9" s="9"/>
      <c r="E9" s="9"/>
      <c r="F9" s="9"/>
      <c r="G9" s="9"/>
      <c r="H9" s="9"/>
      <c r="I9" s="9"/>
      <c r="J9" s="9"/>
      <c r="K9" s="7"/>
    </row>
    <row r="10" spans="1:11" ht="13.5" customHeight="1">
      <c r="A10" s="19" t="s">
        <v>172</v>
      </c>
      <c r="B10" s="28"/>
      <c r="C10" s="30">
        <f>SUM(C11:C12)</f>
        <v>70</v>
      </c>
      <c r="D10" s="30">
        <f>SUM(D11:D12)</f>
        <v>309</v>
      </c>
      <c r="E10" s="30">
        <f>SUM(E11:E12)</f>
        <v>379</v>
      </c>
      <c r="F10" s="30"/>
      <c r="G10" s="30">
        <f>SUM(G11:G12)</f>
        <v>136</v>
      </c>
      <c r="H10" s="30">
        <f>SUM(H11:H12)</f>
        <v>720</v>
      </c>
      <c r="I10" s="30">
        <f>SUM(I11:I12)</f>
        <v>856</v>
      </c>
      <c r="J10" s="30"/>
      <c r="K10" s="30">
        <f>(E10+I10)</f>
        <v>1235</v>
      </c>
    </row>
    <row r="11" spans="2:12" ht="12.75">
      <c r="B11" s="28" t="s">
        <v>169</v>
      </c>
      <c r="C11" s="125">
        <v>70</v>
      </c>
      <c r="D11" s="125">
        <v>309</v>
      </c>
      <c r="E11" s="125">
        <v>379</v>
      </c>
      <c r="F11" s="104"/>
      <c r="G11" s="125">
        <v>91</v>
      </c>
      <c r="H11" s="125">
        <v>610</v>
      </c>
      <c r="I11" s="125">
        <v>701</v>
      </c>
      <c r="J11" s="30"/>
      <c r="K11" s="30">
        <f>SUM(E11,I11)</f>
        <v>1080</v>
      </c>
      <c r="L11" s="14"/>
    </row>
    <row r="12" spans="2:13" ht="12.75">
      <c r="B12" s="28" t="s">
        <v>83</v>
      </c>
      <c r="C12" s="132">
        <v>0</v>
      </c>
      <c r="D12" s="132">
        <v>0</v>
      </c>
      <c r="E12" s="132">
        <v>0</v>
      </c>
      <c r="F12" s="134"/>
      <c r="G12" s="132">
        <f>29+16</f>
        <v>45</v>
      </c>
      <c r="H12" s="132">
        <f>90+20</f>
        <v>110</v>
      </c>
      <c r="I12" s="132">
        <f>SUM(G12:H12)</f>
        <v>155</v>
      </c>
      <c r="J12" s="131"/>
      <c r="K12" s="131">
        <f>SUM(E12,I12)</f>
        <v>155</v>
      </c>
      <c r="L12" s="135"/>
      <c r="M12" s="136"/>
    </row>
    <row r="13" spans="2:13" ht="12.75">
      <c r="B13" s="28"/>
      <c r="C13" s="131"/>
      <c r="D13" s="131"/>
      <c r="E13" s="131"/>
      <c r="F13" s="131"/>
      <c r="G13" s="131"/>
      <c r="H13" s="131"/>
      <c r="I13" s="131"/>
      <c r="J13" s="131"/>
      <c r="K13" s="131"/>
      <c r="L13" s="135"/>
      <c r="M13" s="135"/>
    </row>
    <row r="14" spans="1:13" ht="12.75" customHeight="1">
      <c r="A14" s="19" t="s">
        <v>164</v>
      </c>
      <c r="B14" s="28"/>
      <c r="C14" s="137">
        <f>SUM(C15:C15)</f>
        <v>1</v>
      </c>
      <c r="D14" s="137">
        <f>SUM(D15:D15)</f>
        <v>0</v>
      </c>
      <c r="E14" s="137">
        <f>SUM(E15:E15)</f>
        <v>1</v>
      </c>
      <c r="F14" s="137"/>
      <c r="G14" s="137">
        <f>SUM(G15:G15)</f>
        <v>0</v>
      </c>
      <c r="H14" s="137">
        <f>SUM(H15:H15)</f>
        <v>0</v>
      </c>
      <c r="I14" s="137">
        <f>SUM(I15:I15)</f>
        <v>0</v>
      </c>
      <c r="J14" s="137"/>
      <c r="K14" s="137">
        <f>SUM(K15:K15)</f>
        <v>1</v>
      </c>
      <c r="L14" s="136"/>
      <c r="M14" s="136"/>
    </row>
    <row r="15" spans="1:13" ht="12.75">
      <c r="A15" s="4" t="s">
        <v>149</v>
      </c>
      <c r="B15" s="108" t="s">
        <v>63</v>
      </c>
      <c r="C15" s="134">
        <v>1</v>
      </c>
      <c r="D15" s="134">
        <v>0</v>
      </c>
      <c r="E15" s="134">
        <v>1</v>
      </c>
      <c r="F15" s="134"/>
      <c r="G15" s="134">
        <v>0</v>
      </c>
      <c r="H15" s="134">
        <v>0</v>
      </c>
      <c r="I15" s="134">
        <v>0</v>
      </c>
      <c r="J15" s="134"/>
      <c r="K15" s="134">
        <v>1</v>
      </c>
      <c r="L15" s="136"/>
      <c r="M15" s="138"/>
    </row>
    <row r="16" spans="1:13" ht="12.75">
      <c r="A16" s="6"/>
      <c r="B16" s="26"/>
      <c r="C16" s="139"/>
      <c r="D16" s="139"/>
      <c r="E16" s="139"/>
      <c r="F16" s="139"/>
      <c r="G16" s="139"/>
      <c r="H16" s="139"/>
      <c r="I16" s="139"/>
      <c r="J16" s="139"/>
      <c r="K16" s="139"/>
      <c r="L16" s="140"/>
      <c r="M16" s="136"/>
    </row>
    <row r="17" spans="2:13" ht="8.25" customHeight="1">
      <c r="B17" s="29"/>
      <c r="C17" s="131"/>
      <c r="D17" s="131"/>
      <c r="E17" s="131"/>
      <c r="F17" s="131"/>
      <c r="G17" s="131"/>
      <c r="H17" s="131"/>
      <c r="I17" s="131"/>
      <c r="J17" s="131"/>
      <c r="K17" s="131"/>
      <c r="L17" s="136"/>
      <c r="M17" s="136"/>
    </row>
    <row r="18" spans="1:13" ht="12.75">
      <c r="A18" s="4" t="s">
        <v>96</v>
      </c>
      <c r="B18" s="28"/>
      <c r="C18" s="131">
        <f>SUM(C14,C10)</f>
        <v>71</v>
      </c>
      <c r="D18" s="131">
        <f>SUM(D14,D10)</f>
        <v>309</v>
      </c>
      <c r="E18" s="131">
        <f>SUM(C18:D18)</f>
        <v>380</v>
      </c>
      <c r="F18" s="131"/>
      <c r="G18" s="131">
        <f>SUM(G14,G10)</f>
        <v>136</v>
      </c>
      <c r="H18" s="131">
        <f>SUM(H14,H10)</f>
        <v>720</v>
      </c>
      <c r="I18" s="131">
        <f>SUM(G18:H18)</f>
        <v>856</v>
      </c>
      <c r="J18" s="131"/>
      <c r="K18" s="131">
        <f>SUM(I18,E18)</f>
        <v>1236</v>
      </c>
      <c r="L18" s="136"/>
      <c r="M18" s="136"/>
    </row>
    <row r="19" spans="1:13" ht="8.25" customHeight="1">
      <c r="A19" s="6"/>
      <c r="B19" s="6"/>
      <c r="C19" s="139"/>
      <c r="D19" s="139"/>
      <c r="E19" s="139"/>
      <c r="F19" s="139"/>
      <c r="G19" s="139"/>
      <c r="H19" s="139"/>
      <c r="I19" s="139"/>
      <c r="J19" s="139"/>
      <c r="K19" s="139"/>
      <c r="L19" s="140"/>
      <c r="M19" s="136"/>
    </row>
    <row r="20" spans="3:13" ht="12.75">
      <c r="C20" s="135"/>
      <c r="D20" s="135"/>
      <c r="E20" s="135"/>
      <c r="F20" s="135"/>
      <c r="G20" s="135"/>
      <c r="H20" s="135"/>
      <c r="I20" s="135"/>
      <c r="J20" s="135"/>
      <c r="K20" s="135"/>
      <c r="L20" s="136"/>
      <c r="M20" s="136"/>
    </row>
    <row r="21" spans="1:13" ht="11.25" customHeight="1">
      <c r="A21" s="27" t="s">
        <v>165</v>
      </c>
      <c r="C21" s="136"/>
      <c r="D21" s="136"/>
      <c r="E21" s="136"/>
      <c r="F21" s="136"/>
      <c r="G21" s="136"/>
      <c r="H21" s="136"/>
      <c r="I21" s="136"/>
      <c r="J21" s="136"/>
      <c r="K21" s="136"/>
      <c r="L21" s="136"/>
      <c r="M21" s="136"/>
    </row>
    <row r="22" spans="1:13" ht="11.25" customHeight="1">
      <c r="A22" s="27" t="s">
        <v>166</v>
      </c>
      <c r="C22" s="136"/>
      <c r="D22" s="136"/>
      <c r="E22" s="136"/>
      <c r="F22" s="136"/>
      <c r="G22" s="136"/>
      <c r="H22" s="136"/>
      <c r="I22" s="136"/>
      <c r="J22" s="136"/>
      <c r="K22" s="136"/>
      <c r="L22" s="136"/>
      <c r="M22" s="136"/>
    </row>
    <row r="23" spans="1:13" ht="11.25" customHeight="1">
      <c r="A23" s="17" t="s">
        <v>167</v>
      </c>
      <c r="C23" s="136"/>
      <c r="D23" s="136"/>
      <c r="E23" s="136"/>
      <c r="F23" s="136"/>
      <c r="G23" s="136"/>
      <c r="H23" s="136"/>
      <c r="I23" s="136"/>
      <c r="J23" s="136"/>
      <c r="K23" s="136"/>
      <c r="L23" s="136"/>
      <c r="M23" s="136"/>
    </row>
    <row r="24" spans="3:13" ht="11.25" customHeight="1">
      <c r="C24" s="141"/>
      <c r="D24" s="141"/>
      <c r="E24" s="141"/>
      <c r="F24" s="141"/>
      <c r="G24" s="141"/>
      <c r="H24" s="141"/>
      <c r="I24" s="141"/>
      <c r="J24" s="136"/>
      <c r="K24" s="136"/>
      <c r="L24" s="136"/>
      <c r="M24" s="136"/>
    </row>
    <row r="25" spans="1:13" ht="11.25" customHeight="1">
      <c r="A25" s="8" t="s">
        <v>97</v>
      </c>
      <c r="C25" s="136"/>
      <c r="D25" s="136"/>
      <c r="E25" s="136"/>
      <c r="F25" s="136"/>
      <c r="G25" s="136"/>
      <c r="H25" s="136"/>
      <c r="I25" s="136"/>
      <c r="J25" s="136"/>
      <c r="K25" s="136"/>
      <c r="L25" s="136"/>
      <c r="M25" s="136"/>
    </row>
    <row r="26" spans="3:13" ht="12.75" customHeight="1">
      <c r="C26" s="136"/>
      <c r="D26" s="136"/>
      <c r="E26" s="136"/>
      <c r="F26" s="136"/>
      <c r="G26" s="136"/>
      <c r="H26" s="136"/>
      <c r="I26" s="136"/>
      <c r="J26" s="136"/>
      <c r="K26" s="136"/>
      <c r="L26" s="136"/>
      <c r="M26" s="136"/>
    </row>
    <row r="27" spans="3:13" ht="12.75" customHeight="1">
      <c r="C27" s="136"/>
      <c r="D27" s="136"/>
      <c r="E27" s="136"/>
      <c r="F27" s="136"/>
      <c r="G27" s="136"/>
      <c r="H27" s="136"/>
      <c r="I27" s="136"/>
      <c r="J27" s="136"/>
      <c r="K27" s="136"/>
      <c r="L27" s="136"/>
      <c r="M27" s="136"/>
    </row>
    <row r="28" spans="3:13" ht="12.75" customHeight="1">
      <c r="C28" s="136"/>
      <c r="D28" s="136"/>
      <c r="E28" s="136"/>
      <c r="F28" s="136"/>
      <c r="G28" s="136"/>
      <c r="H28" s="136"/>
      <c r="I28" s="136"/>
      <c r="J28" s="136"/>
      <c r="K28" s="136"/>
      <c r="L28" s="136"/>
      <c r="M28" s="136"/>
    </row>
    <row r="29" spans="3:13" ht="12.75" customHeight="1">
      <c r="C29" s="136"/>
      <c r="D29" s="136"/>
      <c r="E29" s="136"/>
      <c r="F29" s="136"/>
      <c r="G29" s="136"/>
      <c r="H29" s="136"/>
      <c r="I29" s="136"/>
      <c r="J29" s="136"/>
      <c r="K29" s="136"/>
      <c r="L29" s="136"/>
      <c r="M29" s="136"/>
    </row>
  </sheetData>
  <mergeCells count="1">
    <mergeCell ref="A1:K1"/>
  </mergeCells>
  <printOptions horizontalCentered="1"/>
  <pageMargins left="0.5" right="0.5" top="0.82" bottom="1" header="0.511811024" footer="0.511811024"/>
  <pageSetup horizontalDpi="600" verticalDpi="600" orientation="landscape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38"/>
  <sheetViews>
    <sheetView zoomScale="75" zoomScaleNormal="75" workbookViewId="0" topLeftCell="A1">
      <selection activeCell="A1" sqref="A1:K1"/>
    </sheetView>
  </sheetViews>
  <sheetFormatPr defaultColWidth="11.421875" defaultRowHeight="12.75"/>
  <cols>
    <col min="1" max="1" width="1.7109375" style="47" customWidth="1"/>
    <col min="2" max="2" width="35.7109375" style="65" customWidth="1"/>
    <col min="3" max="5" width="8.28125" style="65" customWidth="1"/>
    <col min="6" max="6" width="1.7109375" style="65" customWidth="1"/>
    <col min="7" max="9" width="8.28125" style="65" customWidth="1"/>
    <col min="10" max="10" width="1.7109375" style="65" customWidth="1"/>
    <col min="11" max="11" width="8.28125" style="65" customWidth="1"/>
    <col min="12" max="12" width="1.1484375" style="47" customWidth="1"/>
    <col min="13" max="16384" width="11.421875" style="47" customWidth="1"/>
  </cols>
  <sheetData>
    <row r="1" spans="1:11" ht="12.75">
      <c r="A1" s="187" t="s">
        <v>204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</row>
    <row r="2" spans="1:14" ht="12.75">
      <c r="A2" s="43" t="s">
        <v>163</v>
      </c>
      <c r="B2" s="44"/>
      <c r="C2" s="45"/>
      <c r="D2" s="45"/>
      <c r="E2" s="45"/>
      <c r="F2" s="45"/>
      <c r="G2" s="45"/>
      <c r="H2" s="45"/>
      <c r="I2" s="45"/>
      <c r="J2" s="45"/>
      <c r="K2" s="45"/>
      <c r="L2" s="46"/>
      <c r="M2" s="46"/>
      <c r="N2" s="46"/>
    </row>
    <row r="3" spans="1:14" ht="12.75">
      <c r="A3" s="31" t="s">
        <v>171</v>
      </c>
      <c r="B3" s="44"/>
      <c r="C3" s="45"/>
      <c r="D3" s="45"/>
      <c r="E3" s="45"/>
      <c r="F3" s="45"/>
      <c r="G3" s="45"/>
      <c r="H3" s="45"/>
      <c r="I3" s="45"/>
      <c r="J3" s="45"/>
      <c r="K3" s="45"/>
      <c r="L3" s="46"/>
      <c r="M3" s="46"/>
      <c r="N3" s="46"/>
    </row>
    <row r="4" spans="1:14" ht="12.75">
      <c r="A4" s="48"/>
      <c r="B4" s="49"/>
      <c r="C4" s="50"/>
      <c r="D4" s="50"/>
      <c r="E4" s="50"/>
      <c r="F4" s="50"/>
      <c r="G4" s="50"/>
      <c r="H4" s="50"/>
      <c r="I4" s="50"/>
      <c r="J4" s="50"/>
      <c r="K4" s="50"/>
      <c r="L4" s="49"/>
      <c r="M4" s="126"/>
      <c r="N4" s="126"/>
    </row>
    <row r="5" spans="1:14" ht="8.25" customHeight="1">
      <c r="A5" s="43"/>
      <c r="B5" s="44"/>
      <c r="C5" s="45"/>
      <c r="D5" s="45"/>
      <c r="E5" s="45"/>
      <c r="F5" s="45"/>
      <c r="G5" s="45"/>
      <c r="H5" s="45"/>
      <c r="I5" s="45"/>
      <c r="J5" s="45"/>
      <c r="K5" s="45"/>
      <c r="L5" s="44"/>
      <c r="M5" s="44"/>
      <c r="N5" s="44"/>
    </row>
    <row r="6" spans="1:14" ht="10.5" customHeight="1">
      <c r="A6" s="43"/>
      <c r="B6" s="47"/>
      <c r="C6" s="51" t="s">
        <v>84</v>
      </c>
      <c r="D6" s="51"/>
      <c r="E6" s="51"/>
      <c r="F6" s="51"/>
      <c r="G6" s="51" t="s">
        <v>85</v>
      </c>
      <c r="H6" s="51"/>
      <c r="I6" s="51"/>
      <c r="J6" s="51"/>
      <c r="K6" s="52" t="s">
        <v>86</v>
      </c>
      <c r="L6" s="53"/>
      <c r="M6" s="53"/>
      <c r="N6" s="53"/>
    </row>
    <row r="7" spans="1:14" s="58" customFormat="1" ht="10.5" customHeight="1">
      <c r="A7" s="54"/>
      <c r="B7" s="55" t="s">
        <v>110</v>
      </c>
      <c r="C7" s="56" t="s">
        <v>99</v>
      </c>
      <c r="D7" s="56" t="s">
        <v>100</v>
      </c>
      <c r="E7" s="56" t="s">
        <v>89</v>
      </c>
      <c r="F7" s="56"/>
      <c r="G7" s="56" t="s">
        <v>99</v>
      </c>
      <c r="H7" s="56" t="s">
        <v>100</v>
      </c>
      <c r="I7" s="56" t="s">
        <v>89</v>
      </c>
      <c r="J7" s="56"/>
      <c r="K7" s="52" t="s">
        <v>89</v>
      </c>
      <c r="L7" s="57"/>
      <c r="M7" s="57"/>
      <c r="N7" s="57"/>
    </row>
    <row r="8" spans="1:14" s="58" customFormat="1" ht="8.25" customHeight="1">
      <c r="A8" s="59"/>
      <c r="B8" s="60"/>
      <c r="C8" s="61"/>
      <c r="D8" s="61"/>
      <c r="E8" s="61"/>
      <c r="F8" s="61"/>
      <c r="G8" s="61"/>
      <c r="H8" s="61"/>
      <c r="I8" s="61"/>
      <c r="J8" s="61"/>
      <c r="K8" s="61"/>
      <c r="L8" s="62"/>
      <c r="M8" s="127"/>
      <c r="N8" s="127"/>
    </row>
    <row r="9" spans="2:11" ht="12.75">
      <c r="B9" s="63"/>
      <c r="C9" s="63"/>
      <c r="D9" s="63"/>
      <c r="E9" s="63"/>
      <c r="F9" s="63"/>
      <c r="G9" s="63"/>
      <c r="H9" s="63"/>
      <c r="I9" s="63"/>
      <c r="J9" s="63"/>
      <c r="K9" s="63"/>
    </row>
    <row r="10" spans="1:11" ht="12.75">
      <c r="A10" s="47" t="s">
        <v>111</v>
      </c>
      <c r="B10" s="63"/>
      <c r="C10" s="64">
        <f>SUM(C11:C19)</f>
        <v>7338</v>
      </c>
      <c r="D10" s="64">
        <f>SUM(D11:D19)</f>
        <v>7322</v>
      </c>
      <c r="E10" s="64">
        <f>SUM(C10:D10)</f>
        <v>14660</v>
      </c>
      <c r="F10" s="64"/>
      <c r="G10" s="64">
        <f>SUM(G11,G12,G13,G14,G15,G16,G17,G18,G19)</f>
        <v>15123</v>
      </c>
      <c r="H10" s="64">
        <f>SUM(H11,H12,H13,H14,H15,H16,H17,H18,H19)</f>
        <v>14592</v>
      </c>
      <c r="I10" s="64">
        <f>SUM(G10:H10)</f>
        <v>29715</v>
      </c>
      <c r="J10" s="64"/>
      <c r="K10" s="64">
        <f>SUM(K11,K12,K13,K14,K15,K16,K17,K18,K19)</f>
        <v>44375</v>
      </c>
    </row>
    <row r="11" spans="2:15" ht="12.75">
      <c r="B11" s="65" t="s">
        <v>112</v>
      </c>
      <c r="C11" s="34">
        <v>684</v>
      </c>
      <c r="D11" s="34">
        <v>634</v>
      </c>
      <c r="E11" s="34">
        <v>1318</v>
      </c>
      <c r="F11" s="34"/>
      <c r="G11" s="34">
        <v>1305</v>
      </c>
      <c r="H11" s="34">
        <v>1212</v>
      </c>
      <c r="I11" s="34">
        <v>2517</v>
      </c>
      <c r="J11" s="34"/>
      <c r="K11" s="34">
        <f>SUM(E11,I11)</f>
        <v>3835</v>
      </c>
      <c r="L11" s="65"/>
      <c r="M11" s="65"/>
      <c r="N11" s="65" t="s">
        <v>113</v>
      </c>
      <c r="O11" s="34">
        <v>3835</v>
      </c>
    </row>
    <row r="12" spans="2:15" ht="12.75">
      <c r="B12" s="65" t="s">
        <v>108</v>
      </c>
      <c r="C12" s="34">
        <v>665</v>
      </c>
      <c r="D12" s="34">
        <v>596</v>
      </c>
      <c r="E12" s="34">
        <v>1261</v>
      </c>
      <c r="F12" s="34"/>
      <c r="G12" s="34">
        <v>1358</v>
      </c>
      <c r="H12" s="34">
        <v>1169</v>
      </c>
      <c r="I12" s="34">
        <v>2527</v>
      </c>
      <c r="J12" s="34"/>
      <c r="K12" s="34">
        <f aca="true" t="shared" si="0" ref="K12:K19">SUM(E12,I12)</f>
        <v>3788</v>
      </c>
      <c r="N12" s="65" t="s">
        <v>114</v>
      </c>
      <c r="O12" s="34">
        <v>3788</v>
      </c>
    </row>
    <row r="13" spans="2:15" ht="12.75">
      <c r="B13" s="65" t="s">
        <v>115</v>
      </c>
      <c r="C13" s="34">
        <v>545</v>
      </c>
      <c r="D13" s="34">
        <v>517</v>
      </c>
      <c r="E13" s="34">
        <v>1062</v>
      </c>
      <c r="F13" s="34"/>
      <c r="G13" s="34">
        <v>1229</v>
      </c>
      <c r="H13" s="34">
        <v>1202</v>
      </c>
      <c r="I13" s="34">
        <v>2431</v>
      </c>
      <c r="J13" s="34"/>
      <c r="K13" s="34">
        <f t="shared" si="0"/>
        <v>3493</v>
      </c>
      <c r="N13" s="65" t="s">
        <v>116</v>
      </c>
      <c r="O13" s="34">
        <v>3493</v>
      </c>
    </row>
    <row r="14" spans="2:15" ht="12.75">
      <c r="B14" s="65" t="s">
        <v>117</v>
      </c>
      <c r="C14" s="34">
        <v>608</v>
      </c>
      <c r="D14" s="34">
        <v>667</v>
      </c>
      <c r="E14" s="34">
        <v>1275</v>
      </c>
      <c r="F14" s="34"/>
      <c r="G14" s="34">
        <v>1540</v>
      </c>
      <c r="H14" s="34">
        <v>1616</v>
      </c>
      <c r="I14" s="34">
        <v>3156</v>
      </c>
      <c r="J14" s="34"/>
      <c r="K14" s="34">
        <f t="shared" si="0"/>
        <v>4431</v>
      </c>
      <c r="N14" s="65" t="s">
        <v>118</v>
      </c>
      <c r="O14" s="34">
        <v>4431</v>
      </c>
    </row>
    <row r="15" spans="2:15" ht="12.75">
      <c r="B15" s="65" t="s">
        <v>119</v>
      </c>
      <c r="C15" s="34">
        <v>1533</v>
      </c>
      <c r="D15" s="34">
        <v>1526</v>
      </c>
      <c r="E15" s="34">
        <v>3059</v>
      </c>
      <c r="F15" s="34"/>
      <c r="G15" s="34">
        <v>3165</v>
      </c>
      <c r="H15" s="34">
        <v>2860</v>
      </c>
      <c r="I15" s="34">
        <v>6025</v>
      </c>
      <c r="J15" s="34"/>
      <c r="K15" s="34">
        <f t="shared" si="0"/>
        <v>9084</v>
      </c>
      <c r="N15" s="65" t="s">
        <v>120</v>
      </c>
      <c r="O15" s="34">
        <v>9084</v>
      </c>
    </row>
    <row r="16" spans="2:15" ht="12.75">
      <c r="B16" s="65" t="s">
        <v>121</v>
      </c>
      <c r="C16" s="34">
        <v>756</v>
      </c>
      <c r="D16" s="34">
        <v>695</v>
      </c>
      <c r="E16" s="34">
        <v>1451</v>
      </c>
      <c r="F16" s="34"/>
      <c r="G16" s="34">
        <v>1461</v>
      </c>
      <c r="H16" s="34">
        <v>1380</v>
      </c>
      <c r="I16" s="34">
        <v>2841</v>
      </c>
      <c r="J16" s="34"/>
      <c r="K16" s="34">
        <f t="shared" si="0"/>
        <v>4292</v>
      </c>
      <c r="N16" s="65" t="s">
        <v>122</v>
      </c>
      <c r="O16" s="34">
        <v>4292</v>
      </c>
    </row>
    <row r="17" spans="2:15" ht="12.75">
      <c r="B17" s="65" t="s">
        <v>123</v>
      </c>
      <c r="C17" s="34">
        <v>808</v>
      </c>
      <c r="D17" s="34">
        <v>942</v>
      </c>
      <c r="E17" s="34">
        <v>1750</v>
      </c>
      <c r="F17" s="34"/>
      <c r="G17" s="34">
        <v>1594</v>
      </c>
      <c r="H17" s="34">
        <v>1608</v>
      </c>
      <c r="I17" s="34">
        <v>3202</v>
      </c>
      <c r="J17" s="34"/>
      <c r="K17" s="34">
        <f t="shared" si="0"/>
        <v>4952</v>
      </c>
      <c r="N17" s="65" t="s">
        <v>124</v>
      </c>
      <c r="O17" s="34">
        <v>4952</v>
      </c>
    </row>
    <row r="18" spans="2:15" ht="12.75">
      <c r="B18" s="65" t="s">
        <v>125</v>
      </c>
      <c r="C18" s="34">
        <v>913</v>
      </c>
      <c r="D18" s="34">
        <v>891</v>
      </c>
      <c r="E18" s="34">
        <v>1804</v>
      </c>
      <c r="F18" s="34"/>
      <c r="G18" s="34">
        <v>1801</v>
      </c>
      <c r="H18" s="34">
        <v>1871</v>
      </c>
      <c r="I18" s="34">
        <v>3672</v>
      </c>
      <c r="J18" s="34"/>
      <c r="K18" s="34">
        <f t="shared" si="0"/>
        <v>5476</v>
      </c>
      <c r="N18" s="65" t="s">
        <v>126</v>
      </c>
      <c r="O18" s="34">
        <v>5476</v>
      </c>
    </row>
    <row r="19" spans="2:15" ht="12.75">
      <c r="B19" s="65" t="s">
        <v>127</v>
      </c>
      <c r="C19" s="34">
        <v>826</v>
      </c>
      <c r="D19" s="34">
        <v>854</v>
      </c>
      <c r="E19" s="34">
        <v>1680</v>
      </c>
      <c r="F19" s="34"/>
      <c r="G19" s="34">
        <v>1670</v>
      </c>
      <c r="H19" s="34">
        <v>1674</v>
      </c>
      <c r="I19" s="34">
        <v>3344</v>
      </c>
      <c r="J19" s="34"/>
      <c r="K19" s="34">
        <f t="shared" si="0"/>
        <v>5024</v>
      </c>
      <c r="N19" s="65" t="s">
        <v>128</v>
      </c>
      <c r="O19" s="34">
        <v>5024</v>
      </c>
    </row>
    <row r="20" spans="3:15" ht="12.75">
      <c r="C20" s="64"/>
      <c r="D20" s="64"/>
      <c r="E20" s="64"/>
      <c r="F20" s="64"/>
      <c r="G20" s="64"/>
      <c r="H20" s="64"/>
      <c r="I20" s="64"/>
      <c r="J20" s="64"/>
      <c r="K20" s="64"/>
      <c r="O20" s="64">
        <f>SUM(O11:O19)</f>
        <v>44375</v>
      </c>
    </row>
    <row r="21" spans="1:15" ht="12.75">
      <c r="A21" s="47" t="s">
        <v>129</v>
      </c>
      <c r="C21" s="64">
        <f>SUM(C22:C26)</f>
        <v>8093</v>
      </c>
      <c r="D21" s="64">
        <f>SUM(D22:D26)</f>
        <v>9274</v>
      </c>
      <c r="E21" s="64">
        <f>SUM(C21:D21)</f>
        <v>17367</v>
      </c>
      <c r="F21" s="64"/>
      <c r="G21" s="64">
        <f>SUM(G22:G26)</f>
        <v>16637</v>
      </c>
      <c r="H21" s="64">
        <f>SUM(H22:H26)</f>
        <v>17343</v>
      </c>
      <c r="I21" s="64">
        <f>SUM(G21:H21)</f>
        <v>33980</v>
      </c>
      <c r="J21" s="64"/>
      <c r="K21" s="64">
        <f>SUM(K22:K26)</f>
        <v>51347</v>
      </c>
      <c r="N21" s="65" t="s">
        <v>130</v>
      </c>
      <c r="O21" s="34">
        <v>9990</v>
      </c>
    </row>
    <row r="22" spans="2:15" ht="12.75">
      <c r="B22" s="65" t="s">
        <v>131</v>
      </c>
      <c r="C22" s="34">
        <v>1565</v>
      </c>
      <c r="D22" s="34">
        <v>1929</v>
      </c>
      <c r="E22" s="34">
        <v>3494</v>
      </c>
      <c r="F22" s="34"/>
      <c r="G22" s="34">
        <v>3098</v>
      </c>
      <c r="H22" s="34">
        <v>3398</v>
      </c>
      <c r="I22" s="34">
        <v>6496</v>
      </c>
      <c r="J22" s="34"/>
      <c r="K22" s="34">
        <f>SUM(E22,I22)</f>
        <v>9990</v>
      </c>
      <c r="N22" s="65" t="s">
        <v>132</v>
      </c>
      <c r="O22" s="34">
        <v>9681</v>
      </c>
    </row>
    <row r="23" spans="2:15" ht="12.75">
      <c r="B23" s="65" t="s">
        <v>133</v>
      </c>
      <c r="C23" s="34">
        <v>1510</v>
      </c>
      <c r="D23" s="34">
        <v>1935</v>
      </c>
      <c r="E23" s="34">
        <v>3445</v>
      </c>
      <c r="F23" s="34"/>
      <c r="G23" s="34">
        <v>2801</v>
      </c>
      <c r="H23" s="34">
        <v>3435</v>
      </c>
      <c r="I23" s="34">
        <v>6236</v>
      </c>
      <c r="J23" s="34"/>
      <c r="K23" s="34">
        <f>SUM(E23,I23)</f>
        <v>9681</v>
      </c>
      <c r="N23" s="65" t="s">
        <v>134</v>
      </c>
      <c r="O23" s="34">
        <v>10147</v>
      </c>
    </row>
    <row r="24" spans="2:15" ht="12.75">
      <c r="B24" s="65" t="s">
        <v>135</v>
      </c>
      <c r="C24" s="34">
        <v>1614</v>
      </c>
      <c r="D24" s="34">
        <v>1889</v>
      </c>
      <c r="E24" s="34">
        <v>3503</v>
      </c>
      <c r="F24" s="34"/>
      <c r="G24" s="34">
        <v>3197</v>
      </c>
      <c r="H24" s="34">
        <v>3447</v>
      </c>
      <c r="I24" s="34">
        <v>6644</v>
      </c>
      <c r="J24" s="34"/>
      <c r="K24" s="34">
        <f>SUM(E24,I24)</f>
        <v>10147</v>
      </c>
      <c r="N24" s="65" t="s">
        <v>136</v>
      </c>
      <c r="O24" s="34">
        <v>10784</v>
      </c>
    </row>
    <row r="25" spans="2:15" ht="12.75">
      <c r="B25" s="65" t="s">
        <v>137</v>
      </c>
      <c r="C25" s="34">
        <v>1753</v>
      </c>
      <c r="D25" s="34">
        <v>1796</v>
      </c>
      <c r="E25" s="34">
        <v>3549</v>
      </c>
      <c r="F25" s="34"/>
      <c r="G25" s="34">
        <v>3767</v>
      </c>
      <c r="H25" s="34">
        <v>3468</v>
      </c>
      <c r="I25" s="34">
        <v>7235</v>
      </c>
      <c r="J25" s="34"/>
      <c r="K25" s="34">
        <f>SUM(E25,I25)</f>
        <v>10784</v>
      </c>
      <c r="N25" s="65" t="s">
        <v>138</v>
      </c>
      <c r="O25" s="34">
        <v>10745</v>
      </c>
    </row>
    <row r="26" spans="2:15" ht="12.75">
      <c r="B26" s="65" t="s">
        <v>139</v>
      </c>
      <c r="C26" s="34">
        <v>1651</v>
      </c>
      <c r="D26" s="34">
        <v>1725</v>
      </c>
      <c r="E26" s="34">
        <v>3376</v>
      </c>
      <c r="F26" s="34"/>
      <c r="G26" s="34">
        <v>3774</v>
      </c>
      <c r="H26" s="34">
        <v>3595</v>
      </c>
      <c r="I26" s="34">
        <v>7369</v>
      </c>
      <c r="J26" s="34"/>
      <c r="K26" s="34">
        <f>SUM(E26,I26)</f>
        <v>10745</v>
      </c>
      <c r="N26" s="40"/>
      <c r="O26" s="34">
        <f>SUM(O21:O25)</f>
        <v>51347</v>
      </c>
    </row>
    <row r="27" spans="1:14" ht="12.75">
      <c r="A27" s="66"/>
      <c r="B27" s="67"/>
      <c r="C27" s="84"/>
      <c r="D27" s="84"/>
      <c r="E27" s="84"/>
      <c r="F27" s="84"/>
      <c r="G27" s="84"/>
      <c r="H27" s="84"/>
      <c r="I27" s="84"/>
      <c r="J27" s="84"/>
      <c r="K27" s="84"/>
      <c r="L27" s="66"/>
      <c r="M27" s="68"/>
      <c r="N27" s="68"/>
    </row>
    <row r="28" spans="1:14" ht="8.25" customHeight="1">
      <c r="A28" s="68"/>
      <c r="B28" s="69"/>
      <c r="C28" s="70"/>
      <c r="D28" s="70"/>
      <c r="E28" s="70"/>
      <c r="F28" s="70"/>
      <c r="G28" s="70"/>
      <c r="H28" s="70"/>
      <c r="I28" s="70"/>
      <c r="J28" s="70"/>
      <c r="K28" s="70"/>
      <c r="L28" s="68"/>
      <c r="M28" s="68"/>
      <c r="N28" s="68"/>
    </row>
    <row r="29" spans="1:14" ht="12.75">
      <c r="A29" s="68" t="s">
        <v>96</v>
      </c>
      <c r="B29" s="69"/>
      <c r="C29" s="70">
        <f>SUM(C10,C21)</f>
        <v>15431</v>
      </c>
      <c r="D29" s="70">
        <f>SUM(D10,D21)</f>
        <v>16596</v>
      </c>
      <c r="E29" s="70">
        <f>SUM(E10,E21)</f>
        <v>32027</v>
      </c>
      <c r="F29" s="70"/>
      <c r="G29" s="70">
        <f>SUM(G10,G21)</f>
        <v>31760</v>
      </c>
      <c r="H29" s="70">
        <f>SUM(H10,H21)</f>
        <v>31935</v>
      </c>
      <c r="I29" s="70">
        <f>SUM(I10,I21)</f>
        <v>63695</v>
      </c>
      <c r="J29" s="70"/>
      <c r="K29" s="64">
        <f>SUM(E29,I29)</f>
        <v>95722</v>
      </c>
      <c r="L29" s="70"/>
      <c r="M29" s="70"/>
      <c r="N29" s="70"/>
    </row>
    <row r="30" spans="1:14" ht="8.25" customHeight="1">
      <c r="A30" s="66"/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6"/>
      <c r="M30" s="68"/>
      <c r="N30" s="68"/>
    </row>
    <row r="31" ht="12.75">
      <c r="A31" s="58"/>
    </row>
    <row r="32" spans="1:20" ht="12.75">
      <c r="A32" s="58" t="s">
        <v>97</v>
      </c>
      <c r="B32" s="83"/>
      <c r="C32" s="40"/>
      <c r="D32" s="40"/>
      <c r="E32" s="40"/>
      <c r="F32" s="40"/>
      <c r="G32" s="40"/>
      <c r="H32" s="40"/>
      <c r="I32" s="40"/>
      <c r="J32" s="40"/>
      <c r="K32" s="40"/>
      <c r="O32" s="40"/>
      <c r="P32" s="40"/>
      <c r="Q32" s="40"/>
      <c r="R32" s="40"/>
      <c r="S32" s="40"/>
      <c r="T32" s="40"/>
    </row>
    <row r="33" spans="2:20" ht="12.75">
      <c r="B33" s="83"/>
      <c r="C33" s="40"/>
      <c r="D33" s="40"/>
      <c r="E33" s="40"/>
      <c r="F33" s="40"/>
      <c r="G33" s="40"/>
      <c r="H33" s="40"/>
      <c r="I33" s="40"/>
      <c r="J33" s="40"/>
      <c r="K33" s="40"/>
      <c r="O33" s="40"/>
      <c r="P33" s="40"/>
      <c r="Q33" s="40"/>
      <c r="R33" s="40"/>
      <c r="S33" s="40"/>
      <c r="T33" s="40"/>
    </row>
    <row r="34" spans="2:20" ht="12.75">
      <c r="B34" s="83"/>
      <c r="C34" s="40"/>
      <c r="D34" s="40"/>
      <c r="E34" s="40"/>
      <c r="F34" s="40"/>
      <c r="G34" s="40"/>
      <c r="H34" s="40"/>
      <c r="I34" s="40"/>
      <c r="J34" s="40"/>
      <c r="K34" s="40"/>
      <c r="O34" s="40"/>
      <c r="P34" s="40"/>
      <c r="Q34" s="40"/>
      <c r="R34" s="40"/>
      <c r="S34" s="40"/>
      <c r="T34" s="40"/>
    </row>
    <row r="35" spans="2:20" ht="12.75">
      <c r="B35" s="83"/>
      <c r="C35" s="40"/>
      <c r="D35" s="40"/>
      <c r="E35" s="40"/>
      <c r="F35" s="40"/>
      <c r="G35" s="40"/>
      <c r="H35" s="40"/>
      <c r="I35" s="40"/>
      <c r="J35" s="40"/>
      <c r="K35" s="40"/>
      <c r="O35" s="40"/>
      <c r="P35" s="40"/>
      <c r="Q35" s="40"/>
      <c r="R35" s="40"/>
      <c r="S35" s="40"/>
      <c r="T35" s="40"/>
    </row>
    <row r="36" spans="15:20" ht="12.75">
      <c r="O36" s="40"/>
      <c r="P36" s="40"/>
      <c r="Q36" s="40"/>
      <c r="R36" s="40"/>
      <c r="S36" s="40"/>
      <c r="T36" s="40"/>
    </row>
    <row r="37" spans="15:20" ht="12.75">
      <c r="O37" s="40"/>
      <c r="P37" s="40"/>
      <c r="Q37" s="40"/>
      <c r="R37" s="40"/>
      <c r="S37" s="40"/>
      <c r="T37" s="40"/>
    </row>
    <row r="38" spans="15:20" ht="12.75">
      <c r="O38" s="40"/>
      <c r="P38" s="40"/>
      <c r="Q38" s="40"/>
      <c r="R38" s="40"/>
      <c r="S38" s="40"/>
      <c r="T38" s="40"/>
    </row>
  </sheetData>
  <mergeCells count="1">
    <mergeCell ref="A1:K1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scale="9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5"/>
  <sheetViews>
    <sheetView zoomScale="75" zoomScaleNormal="75" workbookViewId="0" topLeftCell="A1">
      <selection activeCell="O18" sqref="O18"/>
    </sheetView>
  </sheetViews>
  <sheetFormatPr defaultColWidth="11.421875" defaultRowHeight="12.75"/>
  <cols>
    <col min="1" max="1" width="1.7109375" style="34" customWidth="1"/>
    <col min="2" max="2" width="31.8515625" style="34" customWidth="1"/>
    <col min="3" max="5" width="7.00390625" style="34" customWidth="1"/>
    <col min="6" max="6" width="1.421875" style="34" customWidth="1"/>
    <col min="7" max="9" width="7.00390625" style="34" customWidth="1"/>
    <col min="10" max="10" width="1.57421875" style="34" customWidth="1"/>
    <col min="11" max="11" width="7.00390625" style="34" customWidth="1"/>
    <col min="12" max="12" width="0.85546875" style="34" customWidth="1"/>
    <col min="13" max="251" width="9.140625" style="34" customWidth="1"/>
    <col min="252" max="16384" width="11.421875" style="34" customWidth="1"/>
  </cols>
  <sheetData>
    <row r="1" spans="1:11" ht="12.75">
      <c r="A1" s="188" t="s">
        <v>204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</row>
    <row r="2" spans="1:12" ht="12.75">
      <c r="A2" s="31" t="s">
        <v>153</v>
      </c>
      <c r="B2" s="32"/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1:12" ht="12.75">
      <c r="A3" s="31" t="s">
        <v>171</v>
      </c>
      <c r="B3" s="32"/>
      <c r="C3" s="33"/>
      <c r="D3" s="33"/>
      <c r="E3" s="33"/>
      <c r="F3" s="33"/>
      <c r="G3" s="33"/>
      <c r="H3" s="33"/>
      <c r="I3" s="33"/>
      <c r="J3" s="33"/>
      <c r="K3" s="33"/>
      <c r="L3" s="33"/>
    </row>
    <row r="5" spans="1:12" ht="6.75" customHeight="1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</row>
    <row r="6" spans="3:12" ht="9.75" customHeight="1">
      <c r="C6" s="36" t="s">
        <v>84</v>
      </c>
      <c r="D6" s="33"/>
      <c r="E6" s="36"/>
      <c r="F6" s="37"/>
      <c r="G6" s="36" t="s">
        <v>106</v>
      </c>
      <c r="H6" s="33"/>
      <c r="I6" s="36"/>
      <c r="J6" s="37"/>
      <c r="K6" s="36" t="s">
        <v>86</v>
      </c>
      <c r="L6" s="33"/>
    </row>
    <row r="7" spans="1:12" ht="9.75" customHeight="1">
      <c r="A7" s="37" t="s">
        <v>110</v>
      </c>
      <c r="C7" s="38" t="s">
        <v>99</v>
      </c>
      <c r="D7" s="38" t="s">
        <v>100</v>
      </c>
      <c r="E7" s="38" t="s">
        <v>89</v>
      </c>
      <c r="F7" s="37"/>
      <c r="G7" s="38" t="s">
        <v>99</v>
      </c>
      <c r="H7" s="38" t="s">
        <v>100</v>
      </c>
      <c r="I7" s="38" t="s">
        <v>89</v>
      </c>
      <c r="J7" s="37"/>
      <c r="K7" s="36" t="s">
        <v>89</v>
      </c>
      <c r="L7" s="33"/>
    </row>
    <row r="8" spans="1:12" ht="6.75" customHeight="1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</row>
    <row r="9" ht="12.75" customHeight="1"/>
    <row r="10" spans="1:2" ht="12.75" customHeight="1">
      <c r="A10" s="34" t="s">
        <v>107</v>
      </c>
      <c r="B10" s="40"/>
    </row>
    <row r="11" spans="1:20" ht="12.75" customHeight="1">
      <c r="A11" s="40"/>
      <c r="B11" s="41" t="s">
        <v>108</v>
      </c>
      <c r="C11" s="40">
        <v>172</v>
      </c>
      <c r="D11" s="40">
        <v>248</v>
      </c>
      <c r="E11" s="34">
        <v>420</v>
      </c>
      <c r="G11" s="71">
        <v>322</v>
      </c>
      <c r="H11" s="71">
        <v>334</v>
      </c>
      <c r="I11" s="34">
        <v>656</v>
      </c>
      <c r="K11" s="34">
        <f>SUM(E11,I11)</f>
        <v>1076</v>
      </c>
      <c r="N11" s="71"/>
      <c r="O11" s="71"/>
      <c r="P11" s="71"/>
      <c r="Q11" s="71"/>
      <c r="R11" s="71"/>
      <c r="S11" s="71"/>
      <c r="T11" s="71"/>
    </row>
    <row r="12" spans="1:20" ht="12.75" customHeight="1">
      <c r="A12" s="39"/>
      <c r="B12" s="39"/>
      <c r="C12" s="86"/>
      <c r="D12" s="86"/>
      <c r="E12" s="39"/>
      <c r="F12" s="39"/>
      <c r="G12" s="86"/>
      <c r="H12" s="86"/>
      <c r="I12" s="39"/>
      <c r="J12" s="39"/>
      <c r="K12" s="39"/>
      <c r="L12" s="39"/>
      <c r="N12" s="71"/>
      <c r="O12" s="71"/>
      <c r="P12" s="71"/>
      <c r="Q12" s="71"/>
      <c r="R12" s="71"/>
      <c r="S12" s="71"/>
      <c r="T12" s="71"/>
    </row>
    <row r="13" spans="14:20" ht="12.75">
      <c r="N13" s="71"/>
      <c r="O13" s="71"/>
      <c r="P13" s="71"/>
      <c r="Q13" s="71"/>
      <c r="R13" s="71"/>
      <c r="S13" s="71"/>
      <c r="T13" s="71"/>
    </row>
    <row r="14" spans="14:20" ht="12.75">
      <c r="N14" s="71"/>
      <c r="O14" s="71"/>
      <c r="P14" s="71"/>
      <c r="Q14" s="71"/>
      <c r="R14" s="71"/>
      <c r="S14" s="71"/>
      <c r="T14" s="71"/>
    </row>
    <row r="15" spans="1:20" ht="12.75">
      <c r="A15" s="188" t="s">
        <v>204</v>
      </c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N15" s="71"/>
      <c r="O15" s="71"/>
      <c r="P15" s="71"/>
      <c r="Q15" s="71"/>
      <c r="R15" s="71"/>
      <c r="S15" s="71"/>
      <c r="T15" s="71"/>
    </row>
    <row r="16" spans="1:12" ht="12.75">
      <c r="A16" s="31" t="s">
        <v>154</v>
      </c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</row>
    <row r="17" spans="1:12" ht="12.75">
      <c r="A17" s="31" t="s">
        <v>171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</row>
    <row r="19" spans="1:12" ht="6" customHeight="1">
      <c r="A19" s="35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</row>
    <row r="20" spans="3:12" ht="9" customHeight="1">
      <c r="C20" s="36" t="s">
        <v>84</v>
      </c>
      <c r="D20" s="33"/>
      <c r="E20" s="36"/>
      <c r="F20" s="37"/>
      <c r="G20" s="36" t="s">
        <v>106</v>
      </c>
      <c r="H20" s="33"/>
      <c r="I20" s="36"/>
      <c r="J20" s="37"/>
      <c r="K20" s="36" t="s">
        <v>86</v>
      </c>
      <c r="L20" s="33"/>
    </row>
    <row r="21" spans="1:12" ht="9" customHeight="1">
      <c r="A21" s="37" t="s">
        <v>202</v>
      </c>
      <c r="C21" s="38" t="s">
        <v>99</v>
      </c>
      <c r="D21" s="38" t="s">
        <v>100</v>
      </c>
      <c r="E21" s="38" t="s">
        <v>89</v>
      </c>
      <c r="F21" s="37"/>
      <c r="G21" s="38" t="s">
        <v>99</v>
      </c>
      <c r="H21" s="38" t="s">
        <v>100</v>
      </c>
      <c r="I21" s="38" t="s">
        <v>89</v>
      </c>
      <c r="J21" s="37"/>
      <c r="K21" s="36" t="s">
        <v>89</v>
      </c>
      <c r="L21" s="33"/>
    </row>
    <row r="22" spans="1:12" ht="6" customHeight="1">
      <c r="A22" s="39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</row>
    <row r="23" spans="3:10" ht="12.75">
      <c r="C23" s="85"/>
      <c r="D23" s="85"/>
      <c r="E23" s="85"/>
      <c r="F23" s="85"/>
      <c r="G23" s="85"/>
      <c r="H23" s="85"/>
      <c r="I23" s="85"/>
      <c r="J23" s="85"/>
    </row>
    <row r="24" spans="1:21" ht="12.75">
      <c r="A24" s="34" t="s">
        <v>59</v>
      </c>
      <c r="C24" s="87">
        <v>11</v>
      </c>
      <c r="D24" s="87">
        <v>14</v>
      </c>
      <c r="E24" s="87">
        <f>SUM(C24:D24)</f>
        <v>25</v>
      </c>
      <c r="F24" s="85"/>
      <c r="G24" s="87">
        <v>20</v>
      </c>
      <c r="H24" s="87">
        <v>32</v>
      </c>
      <c r="I24" s="87">
        <f>SUM(G24:H24)</f>
        <v>52</v>
      </c>
      <c r="J24" s="85"/>
      <c r="K24" s="34">
        <f>SUM(E24,I24)</f>
        <v>77</v>
      </c>
      <c r="N24" s="1"/>
      <c r="O24" s="88"/>
      <c r="P24" s="88"/>
      <c r="Q24" s="88"/>
      <c r="R24" s="88"/>
      <c r="S24" s="88"/>
      <c r="T24" s="88"/>
      <c r="U24" s="88"/>
    </row>
    <row r="25" spans="1:21" ht="12.75">
      <c r="A25" s="34" t="s">
        <v>60</v>
      </c>
      <c r="C25" s="87">
        <v>26</v>
      </c>
      <c r="D25" s="87">
        <v>7</v>
      </c>
      <c r="E25" s="87">
        <f>SUM(C25:D25)</f>
        <v>33</v>
      </c>
      <c r="F25" s="85"/>
      <c r="G25" s="87">
        <v>33</v>
      </c>
      <c r="H25" s="87">
        <v>2</v>
      </c>
      <c r="I25" s="87">
        <f>SUM(G25:H25)</f>
        <v>35</v>
      </c>
      <c r="J25" s="85"/>
      <c r="K25" s="34">
        <f>SUM(E25,I25)</f>
        <v>68</v>
      </c>
      <c r="N25" s="1"/>
      <c r="O25" s="88"/>
      <c r="P25" s="88"/>
      <c r="Q25" s="88"/>
      <c r="R25" s="88"/>
      <c r="S25" s="88"/>
      <c r="T25" s="88"/>
      <c r="U25" s="88"/>
    </row>
    <row r="26" spans="1:21" ht="12.75">
      <c r="A26" s="34" t="s">
        <v>62</v>
      </c>
      <c r="C26" s="87">
        <v>10</v>
      </c>
      <c r="D26" s="87">
        <v>6</v>
      </c>
      <c r="E26" s="87">
        <f>SUM(C26:D26)</f>
        <v>16</v>
      </c>
      <c r="F26" s="85"/>
      <c r="G26" s="87">
        <v>21</v>
      </c>
      <c r="H26" s="87">
        <v>9</v>
      </c>
      <c r="I26" s="87">
        <f>SUM(G26:H26)</f>
        <v>30</v>
      </c>
      <c r="J26" s="85"/>
      <c r="K26" s="34">
        <f>SUM(E26,I26)</f>
        <v>46</v>
      </c>
      <c r="N26" s="1"/>
      <c r="O26" s="88"/>
      <c r="P26" s="88"/>
      <c r="Q26" s="88"/>
      <c r="R26" s="88"/>
      <c r="S26" s="88"/>
      <c r="T26" s="88"/>
      <c r="U26" s="88"/>
    </row>
    <row r="27" spans="1:21" ht="12.75">
      <c r="A27" s="34" t="s">
        <v>63</v>
      </c>
      <c r="C27" s="87">
        <v>94</v>
      </c>
      <c r="D27" s="87">
        <v>37</v>
      </c>
      <c r="E27" s="87">
        <f>SUM(C27:D27)</f>
        <v>131</v>
      </c>
      <c r="F27" s="85"/>
      <c r="G27" s="87">
        <v>155</v>
      </c>
      <c r="H27" s="87">
        <v>65</v>
      </c>
      <c r="I27" s="87">
        <f>SUM(G27:H27)</f>
        <v>220</v>
      </c>
      <c r="J27" s="85"/>
      <c r="K27" s="34">
        <f>SUM(E27,I27)</f>
        <v>351</v>
      </c>
      <c r="N27" s="1"/>
      <c r="O27" s="88"/>
      <c r="P27" s="88"/>
      <c r="Q27" s="88"/>
      <c r="R27" s="88"/>
      <c r="S27" s="88"/>
      <c r="T27" s="88"/>
      <c r="U27" s="88"/>
    </row>
    <row r="28" spans="1:21" ht="12.75">
      <c r="A28" s="34" t="s">
        <v>64</v>
      </c>
      <c r="C28" s="87">
        <v>29</v>
      </c>
      <c r="D28" s="87">
        <v>22</v>
      </c>
      <c r="E28" s="87">
        <f>SUM(C28:D28)</f>
        <v>51</v>
      </c>
      <c r="F28" s="85"/>
      <c r="G28" s="87">
        <v>27</v>
      </c>
      <c r="H28" s="87">
        <v>21</v>
      </c>
      <c r="I28" s="87">
        <f>SUM(G28:H28)</f>
        <v>48</v>
      </c>
      <c r="J28" s="85"/>
      <c r="K28" s="34">
        <f>SUM(E28,I28)</f>
        <v>99</v>
      </c>
      <c r="N28" s="1"/>
      <c r="O28" s="88"/>
      <c r="P28" s="88"/>
      <c r="Q28" s="88"/>
      <c r="R28" s="88"/>
      <c r="S28" s="88"/>
      <c r="T28" s="88"/>
      <c r="U28" s="88"/>
    </row>
    <row r="29" spans="1:12" ht="12.75">
      <c r="A29" s="39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</row>
    <row r="30" ht="9" customHeight="1"/>
    <row r="31" spans="1:11" ht="12.75">
      <c r="A31" s="34" t="s">
        <v>96</v>
      </c>
      <c r="C31" s="34">
        <f>SUM(C24:C30)</f>
        <v>170</v>
      </c>
      <c r="D31" s="34">
        <f>SUM(D24:D30)</f>
        <v>86</v>
      </c>
      <c r="E31" s="34">
        <f>SUM(E24:E30)</f>
        <v>256</v>
      </c>
      <c r="G31" s="34">
        <f>SUM(G24:G30)</f>
        <v>256</v>
      </c>
      <c r="H31" s="34">
        <f>SUM(H24:H30)</f>
        <v>129</v>
      </c>
      <c r="I31" s="34">
        <f>SUM(I24:I30)</f>
        <v>385</v>
      </c>
      <c r="K31" s="34">
        <f>SUM(E31,I31)</f>
        <v>641</v>
      </c>
    </row>
    <row r="32" spans="1:12" ht="8.25" customHeight="1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</row>
    <row r="33" ht="12" customHeight="1"/>
    <row r="34" ht="10.5" customHeight="1">
      <c r="A34" s="42" t="s">
        <v>97</v>
      </c>
    </row>
    <row r="35" ht="10.5" customHeight="1">
      <c r="A35" s="37" t="s">
        <v>109</v>
      </c>
    </row>
  </sheetData>
  <mergeCells count="2">
    <mergeCell ref="A1:K1"/>
    <mergeCell ref="A15:K15"/>
  </mergeCells>
  <printOptions horizontalCentered="1"/>
  <pageMargins left="0.7874015748031497" right="0.7874015748031497" top="0.984251968503937" bottom="0.3937007874015748" header="0.5118110236220472" footer="0.5118110236220472"/>
  <pageSetup orientation="landscape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8"/>
  <dimension ref="A1:L62"/>
  <sheetViews>
    <sheetView zoomScale="75" zoomScaleNormal="75" workbookViewId="0" topLeftCell="A1">
      <selection activeCell="B23" sqref="B23"/>
    </sheetView>
  </sheetViews>
  <sheetFormatPr defaultColWidth="11.421875" defaultRowHeight="12.75"/>
  <cols>
    <col min="1" max="1" width="1.7109375" style="4" customWidth="1"/>
    <col min="2" max="2" width="46.421875" style="4" customWidth="1"/>
    <col min="3" max="5" width="6.7109375" style="4" customWidth="1"/>
    <col min="6" max="6" width="3.7109375" style="4" customWidth="1"/>
    <col min="7" max="8" width="6.7109375" style="4" customWidth="1"/>
    <col min="9" max="9" width="7.421875" style="4" customWidth="1"/>
    <col min="10" max="10" width="3.7109375" style="4" customWidth="1"/>
    <col min="11" max="11" width="7.421875" style="4" customWidth="1"/>
    <col min="12" max="12" width="0.85546875" style="4" customWidth="1"/>
    <col min="13" max="224" width="9.140625" style="4" customWidth="1"/>
    <col min="225" max="16384" width="11.421875" style="4" customWidth="1"/>
  </cols>
  <sheetData>
    <row r="1" spans="1:11" ht="12.75">
      <c r="A1" s="185" t="s">
        <v>204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</row>
    <row r="2" spans="1:12" ht="12.75" customHeight="1">
      <c r="A2" s="93" t="s">
        <v>162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128"/>
    </row>
    <row r="3" spans="1:12" ht="12.75">
      <c r="A3" s="94" t="s">
        <v>171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128"/>
    </row>
    <row r="4" spans="1:12" ht="12.7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ht="9" customHeight="1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</row>
    <row r="6" spans="1:12" s="8" customFormat="1" ht="11.25" customHeight="1">
      <c r="A6" s="95"/>
      <c r="B6" s="95"/>
      <c r="C6" s="72" t="s">
        <v>84</v>
      </c>
      <c r="D6" s="72"/>
      <c r="E6" s="72"/>
      <c r="F6" s="95"/>
      <c r="G6" s="72" t="s">
        <v>85</v>
      </c>
      <c r="H6" s="72"/>
      <c r="I6" s="72"/>
      <c r="J6" s="95"/>
      <c r="K6" s="72" t="s">
        <v>102</v>
      </c>
      <c r="L6" s="72"/>
    </row>
    <row r="7" spans="1:12" s="8" customFormat="1" ht="10.5" customHeight="1">
      <c r="A7" s="95" t="s">
        <v>203</v>
      </c>
      <c r="B7" s="95"/>
      <c r="C7" s="75" t="s">
        <v>99</v>
      </c>
      <c r="D7" s="74" t="s">
        <v>100</v>
      </c>
      <c r="E7" s="75" t="s">
        <v>89</v>
      </c>
      <c r="F7" s="95"/>
      <c r="G7" s="75" t="s">
        <v>99</v>
      </c>
      <c r="H7" s="74" t="s">
        <v>100</v>
      </c>
      <c r="I7" s="75" t="s">
        <v>89</v>
      </c>
      <c r="J7" s="129"/>
      <c r="K7" s="72" t="s">
        <v>103</v>
      </c>
      <c r="L7" s="72"/>
    </row>
    <row r="8" spans="1:12" ht="9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</row>
    <row r="9" spans="1:12" ht="12" customHeight="1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</row>
    <row r="10" spans="1:12" ht="12" customHeight="1">
      <c r="A10" s="28" t="s">
        <v>150</v>
      </c>
      <c r="B10" s="28"/>
      <c r="C10" s="28">
        <f>SUM(C11)</f>
        <v>101</v>
      </c>
      <c r="D10" s="28">
        <f>SUM(D11)</f>
        <v>13</v>
      </c>
      <c r="E10" s="28">
        <f>SUM(E11)</f>
        <v>114</v>
      </c>
      <c r="F10" s="28"/>
      <c r="G10" s="28">
        <f>SUM(G11)</f>
        <v>22</v>
      </c>
      <c r="H10" s="28">
        <f>SUM(H11)</f>
        <v>4</v>
      </c>
      <c r="I10" s="28">
        <f>SUM(I11)</f>
        <v>26</v>
      </c>
      <c r="J10" s="28"/>
      <c r="K10" s="28">
        <f>SUM(K11)</f>
        <v>140</v>
      </c>
      <c r="L10" s="28"/>
    </row>
    <row r="11" spans="1:12" ht="12" customHeight="1">
      <c r="A11" s="28" t="s">
        <v>69</v>
      </c>
      <c r="B11" s="28"/>
      <c r="C11" s="28">
        <f>SUM(C13)</f>
        <v>101</v>
      </c>
      <c r="D11" s="28">
        <f aca="true" t="shared" si="0" ref="D11:K11">SUM(D13)</f>
        <v>13</v>
      </c>
      <c r="E11" s="28">
        <f t="shared" si="0"/>
        <v>114</v>
      </c>
      <c r="F11" s="28"/>
      <c r="G11" s="28">
        <f t="shared" si="0"/>
        <v>22</v>
      </c>
      <c r="H11" s="28">
        <f t="shared" si="0"/>
        <v>4</v>
      </c>
      <c r="I11" s="28">
        <f t="shared" si="0"/>
        <v>26</v>
      </c>
      <c r="J11" s="28"/>
      <c r="K11" s="28">
        <f t="shared" si="0"/>
        <v>140</v>
      </c>
      <c r="L11" s="28"/>
    </row>
    <row r="12" spans="1:12" ht="12" customHeight="1">
      <c r="A12" s="28"/>
      <c r="B12" s="28" t="s">
        <v>104</v>
      </c>
      <c r="C12" s="28"/>
      <c r="D12" s="28"/>
      <c r="E12" s="28"/>
      <c r="F12" s="28"/>
      <c r="G12" s="28"/>
      <c r="H12" s="28"/>
      <c r="I12" s="28"/>
      <c r="J12" s="28"/>
      <c r="K12" s="28"/>
      <c r="L12" s="28"/>
    </row>
    <row r="13" spans="1:12" ht="12" customHeight="1">
      <c r="A13" s="28"/>
      <c r="B13" s="28" t="s">
        <v>173</v>
      </c>
      <c r="C13" s="89">
        <v>101</v>
      </c>
      <c r="D13" s="89">
        <v>13</v>
      </c>
      <c r="E13" s="89">
        <v>114</v>
      </c>
      <c r="F13" s="89"/>
      <c r="G13" s="89">
        <v>22</v>
      </c>
      <c r="H13" s="89">
        <v>4</v>
      </c>
      <c r="I13" s="89">
        <v>26</v>
      </c>
      <c r="J13" s="28"/>
      <c r="K13" s="28">
        <f>SUM(E13,I13)</f>
        <v>140</v>
      </c>
      <c r="L13" s="28"/>
    </row>
    <row r="14" spans="1:12" ht="12" customHeight="1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</row>
    <row r="15" spans="1:12" ht="12" customHeight="1">
      <c r="A15" s="29" t="s">
        <v>105</v>
      </c>
      <c r="B15" s="28"/>
      <c r="C15" s="30">
        <f>SUM(C16,C22,C27,C30,C33,C36,C44,C47)</f>
        <v>995</v>
      </c>
      <c r="D15" s="30">
        <f>SUM(D16,D22,D27,D30,D33,D36,D44,D47)</f>
        <v>696</v>
      </c>
      <c r="E15" s="30">
        <f>SUM(E16,E22,E27,E30,E33,E36,E44,E47)</f>
        <v>1691</v>
      </c>
      <c r="F15" s="30"/>
      <c r="G15" s="30">
        <f>SUM(G16,G22,G27,G30,G33,G36,G44,G47)</f>
        <v>2248</v>
      </c>
      <c r="H15" s="30">
        <f>SUM(H16,H22,H27,H30,H33,H36,H44,H47)</f>
        <v>2162</v>
      </c>
      <c r="I15" s="30">
        <f>SUM(I16,I22,I27,I30,I33,I36,I44,I47)</f>
        <v>4410</v>
      </c>
      <c r="J15" s="28"/>
      <c r="K15" s="30">
        <f aca="true" t="shared" si="1" ref="K15:K20">E15+I15</f>
        <v>6101</v>
      </c>
      <c r="L15" s="30"/>
    </row>
    <row r="16" spans="1:12" ht="12" customHeight="1">
      <c r="A16" s="130" t="s">
        <v>12</v>
      </c>
      <c r="B16" s="28"/>
      <c r="C16" s="30">
        <f>SUM(C17:C20)</f>
        <v>189</v>
      </c>
      <c r="D16" s="30">
        <f>SUM(D17:D20)</f>
        <v>105</v>
      </c>
      <c r="E16" s="30">
        <f>C16+D16</f>
        <v>294</v>
      </c>
      <c r="F16" s="30"/>
      <c r="G16" s="30">
        <f>SUM(G17:G20)</f>
        <v>419</v>
      </c>
      <c r="H16" s="30">
        <f>SUM(H17:H20)</f>
        <v>315</v>
      </c>
      <c r="I16" s="30">
        <f>G16+H16</f>
        <v>734</v>
      </c>
      <c r="J16" s="28"/>
      <c r="K16" s="30">
        <f t="shared" si="1"/>
        <v>1028</v>
      </c>
      <c r="L16" s="30"/>
    </row>
    <row r="17" spans="1:12" ht="12" customHeight="1">
      <c r="A17" s="28"/>
      <c r="B17" s="116" t="s">
        <v>13</v>
      </c>
      <c r="C17" s="145">
        <v>79</v>
      </c>
      <c r="D17" s="145">
        <v>43</v>
      </c>
      <c r="E17" s="145">
        <v>122</v>
      </c>
      <c r="F17" s="145"/>
      <c r="G17" s="145">
        <v>165</v>
      </c>
      <c r="H17" s="145">
        <v>144</v>
      </c>
      <c r="I17" s="145">
        <v>309</v>
      </c>
      <c r="J17" s="28"/>
      <c r="K17" s="30">
        <f t="shared" si="1"/>
        <v>431</v>
      </c>
      <c r="L17" s="30"/>
    </row>
    <row r="18" spans="1:12" ht="12" customHeight="1">
      <c r="A18" s="28"/>
      <c r="B18" s="116" t="s">
        <v>14</v>
      </c>
      <c r="C18" s="145">
        <v>61</v>
      </c>
      <c r="D18" s="145">
        <v>16</v>
      </c>
      <c r="E18" s="145">
        <v>77</v>
      </c>
      <c r="F18" s="145"/>
      <c r="G18" s="145">
        <v>146</v>
      </c>
      <c r="H18" s="145">
        <v>60</v>
      </c>
      <c r="I18" s="145">
        <v>206</v>
      </c>
      <c r="J18" s="30"/>
      <c r="K18" s="30">
        <f t="shared" si="1"/>
        <v>283</v>
      </c>
      <c r="L18" s="30"/>
    </row>
    <row r="19" spans="1:12" ht="12" customHeight="1">
      <c r="A19" s="28"/>
      <c r="B19" s="116" t="s">
        <v>15</v>
      </c>
      <c r="C19" s="145">
        <v>24</v>
      </c>
      <c r="D19" s="145">
        <v>25</v>
      </c>
      <c r="E19" s="145">
        <v>49</v>
      </c>
      <c r="F19" s="145"/>
      <c r="G19" s="145">
        <v>56</v>
      </c>
      <c r="H19" s="145">
        <v>66</v>
      </c>
      <c r="I19" s="145">
        <v>122</v>
      </c>
      <c r="J19" s="30"/>
      <c r="K19" s="30">
        <f t="shared" si="1"/>
        <v>171</v>
      </c>
      <c r="L19" s="30"/>
    </row>
    <row r="20" spans="1:12" ht="12" customHeight="1">
      <c r="A20" s="28"/>
      <c r="B20" s="116" t="s">
        <v>16</v>
      </c>
      <c r="C20" s="145">
        <v>25</v>
      </c>
      <c r="D20" s="145">
        <v>21</v>
      </c>
      <c r="E20" s="145">
        <v>46</v>
      </c>
      <c r="F20" s="145"/>
      <c r="G20" s="145">
        <v>52</v>
      </c>
      <c r="H20" s="145">
        <v>45</v>
      </c>
      <c r="I20" s="145">
        <v>97</v>
      </c>
      <c r="J20" s="30"/>
      <c r="K20" s="30">
        <f t="shared" si="1"/>
        <v>143</v>
      </c>
      <c r="L20" s="30"/>
    </row>
    <row r="21" spans="1:12" ht="12" customHeight="1">
      <c r="A21" s="28"/>
      <c r="B21" s="28"/>
      <c r="C21" s="30"/>
      <c r="D21" s="30"/>
      <c r="E21" s="30"/>
      <c r="F21" s="30"/>
      <c r="G21" s="30"/>
      <c r="H21" s="30"/>
      <c r="I21" s="30"/>
      <c r="J21" s="28"/>
      <c r="K21" s="30"/>
      <c r="L21" s="30"/>
    </row>
    <row r="22" spans="1:12" ht="12" customHeight="1">
      <c r="A22" s="130" t="s">
        <v>23</v>
      </c>
      <c r="B22" s="28"/>
      <c r="C22" s="30">
        <f>SUM(C23:C25)</f>
        <v>224</v>
      </c>
      <c r="D22" s="30">
        <f>SUM(D23:D25)</f>
        <v>110</v>
      </c>
      <c r="E22" s="30">
        <f>SUM(C22:D22)</f>
        <v>334</v>
      </c>
      <c r="F22" s="30"/>
      <c r="G22" s="30">
        <f>SUM(G23:G25)</f>
        <v>379</v>
      </c>
      <c r="H22" s="30">
        <f>SUM(H23:H25)</f>
        <v>221</v>
      </c>
      <c r="I22" s="30">
        <f>G22+H22</f>
        <v>600</v>
      </c>
      <c r="J22" s="28"/>
      <c r="K22" s="30">
        <f>E22+I22</f>
        <v>934</v>
      </c>
      <c r="L22" s="30"/>
    </row>
    <row r="23" spans="1:12" ht="12" customHeight="1">
      <c r="A23" s="28"/>
      <c r="B23" s="29" t="s">
        <v>24</v>
      </c>
      <c r="C23" s="145">
        <v>104</v>
      </c>
      <c r="D23" s="145">
        <v>54</v>
      </c>
      <c r="E23" s="145">
        <v>158</v>
      </c>
      <c r="F23" s="145"/>
      <c r="G23" s="145">
        <v>139</v>
      </c>
      <c r="H23" s="145">
        <v>73</v>
      </c>
      <c r="I23" s="145">
        <v>212</v>
      </c>
      <c r="J23" s="30"/>
      <c r="K23" s="30">
        <f>E23+I23</f>
        <v>370</v>
      </c>
      <c r="L23" s="30"/>
    </row>
    <row r="24" spans="1:12" ht="12" customHeight="1">
      <c r="A24" s="28"/>
      <c r="B24" s="29" t="s">
        <v>25</v>
      </c>
      <c r="C24" s="145">
        <v>88</v>
      </c>
      <c r="D24" s="145">
        <v>52</v>
      </c>
      <c r="E24" s="145">
        <v>140</v>
      </c>
      <c r="F24" s="145"/>
      <c r="G24" s="145">
        <v>208</v>
      </c>
      <c r="H24" s="145">
        <v>137</v>
      </c>
      <c r="I24" s="145">
        <v>345</v>
      </c>
      <c r="J24" s="30"/>
      <c r="K24" s="30">
        <f>E24+I24</f>
        <v>485</v>
      </c>
      <c r="L24" s="30"/>
    </row>
    <row r="25" spans="1:12" ht="12" customHeight="1">
      <c r="A25" s="28"/>
      <c r="B25" s="29" t="s">
        <v>26</v>
      </c>
      <c r="C25" s="145">
        <v>32</v>
      </c>
      <c r="D25" s="145">
        <v>4</v>
      </c>
      <c r="E25" s="145">
        <v>36</v>
      </c>
      <c r="F25" s="145"/>
      <c r="G25" s="145">
        <v>32</v>
      </c>
      <c r="H25" s="145">
        <v>11</v>
      </c>
      <c r="I25" s="145">
        <v>43</v>
      </c>
      <c r="J25" s="30"/>
      <c r="K25" s="30">
        <f>E25+I25</f>
        <v>79</v>
      </c>
      <c r="L25" s="30"/>
    </row>
    <row r="26" spans="1:12" ht="12" customHeight="1">
      <c r="A26" s="28"/>
      <c r="B26" s="28"/>
      <c r="C26" s="30"/>
      <c r="D26" s="30"/>
      <c r="E26" s="30"/>
      <c r="F26" s="30"/>
      <c r="G26" s="30"/>
      <c r="H26" s="30"/>
      <c r="I26" s="30"/>
      <c r="J26" s="28"/>
      <c r="K26" s="30"/>
      <c r="L26" s="30"/>
    </row>
    <row r="27" spans="1:12" ht="12" customHeight="1">
      <c r="A27" s="130" t="s">
        <v>27</v>
      </c>
      <c r="B27" s="28"/>
      <c r="C27" s="30">
        <f>SUM(C28)</f>
        <v>106</v>
      </c>
      <c r="D27" s="30">
        <f>SUM(D28)</f>
        <v>49</v>
      </c>
      <c r="E27" s="30">
        <f>SUM(E28)</f>
        <v>155</v>
      </c>
      <c r="F27" s="30"/>
      <c r="G27" s="131">
        <f>SUM(G28)</f>
        <v>616</v>
      </c>
      <c r="H27" s="131">
        <f>SUM(H28)</f>
        <v>388</v>
      </c>
      <c r="I27" s="131">
        <f>G27+H27</f>
        <v>1004</v>
      </c>
      <c r="J27" s="28"/>
      <c r="K27" s="30">
        <f>E27+I27</f>
        <v>1159</v>
      </c>
      <c r="L27" s="30"/>
    </row>
    <row r="28" spans="1:12" ht="12" customHeight="1">
      <c r="A28" s="28"/>
      <c r="B28" s="29" t="s">
        <v>28</v>
      </c>
      <c r="C28" s="145">
        <v>106</v>
      </c>
      <c r="D28" s="145">
        <v>49</v>
      </c>
      <c r="E28" s="145">
        <v>155</v>
      </c>
      <c r="F28" s="145"/>
      <c r="G28" s="146">
        <v>616</v>
      </c>
      <c r="H28" s="146">
        <v>388</v>
      </c>
      <c r="I28" s="147">
        <f>SUM(G28:H28)</f>
        <v>1004</v>
      </c>
      <c r="J28" s="29"/>
      <c r="K28" s="30">
        <f>E28+I28</f>
        <v>1159</v>
      </c>
      <c r="L28" s="30"/>
    </row>
    <row r="29" spans="1:12" ht="12" customHeight="1">
      <c r="A29" s="28"/>
      <c r="B29" s="28"/>
      <c r="C29" s="30"/>
      <c r="D29" s="30"/>
      <c r="E29" s="30"/>
      <c r="F29" s="30"/>
      <c r="G29" s="30"/>
      <c r="H29" s="30"/>
      <c r="I29" s="30"/>
      <c r="J29" s="28"/>
      <c r="K29" s="30"/>
      <c r="L29" s="30"/>
    </row>
    <row r="30" spans="1:12" ht="12" customHeight="1">
      <c r="A30" s="130" t="s">
        <v>29</v>
      </c>
      <c r="B30" s="28"/>
      <c r="C30" s="30">
        <f>SUM(C31)</f>
        <v>69</v>
      </c>
      <c r="D30" s="30">
        <f>SUM(D31)</f>
        <v>21</v>
      </c>
      <c r="E30" s="30">
        <f>C30+D30</f>
        <v>90</v>
      </c>
      <c r="F30" s="30"/>
      <c r="G30" s="30">
        <f>SUM(G31)</f>
        <v>117</v>
      </c>
      <c r="H30" s="30">
        <f>SUM(H31)</f>
        <v>39</v>
      </c>
      <c r="I30" s="30">
        <f>SUM(G30:H30)</f>
        <v>156</v>
      </c>
      <c r="J30" s="28"/>
      <c r="K30" s="30">
        <f>E30+I30</f>
        <v>246</v>
      </c>
      <c r="L30" s="30"/>
    </row>
    <row r="31" spans="1:12" ht="12" customHeight="1">
      <c r="A31" s="28"/>
      <c r="B31" s="29" t="s">
        <v>30</v>
      </c>
      <c r="C31" s="145">
        <v>69</v>
      </c>
      <c r="D31" s="145">
        <v>21</v>
      </c>
      <c r="E31" s="145">
        <v>90</v>
      </c>
      <c r="F31" s="145"/>
      <c r="G31" s="145">
        <v>117</v>
      </c>
      <c r="H31" s="145">
        <v>39</v>
      </c>
      <c r="I31" s="145">
        <v>156</v>
      </c>
      <c r="J31" s="30"/>
      <c r="K31" s="30">
        <f>E31+I31</f>
        <v>246</v>
      </c>
      <c r="L31" s="30"/>
    </row>
    <row r="32" spans="1:12" ht="12" customHeight="1">
      <c r="A32" s="28"/>
      <c r="B32" s="28"/>
      <c r="C32" s="30"/>
      <c r="D32" s="30"/>
      <c r="E32" s="30"/>
      <c r="F32" s="30"/>
      <c r="G32" s="30"/>
      <c r="H32" s="30"/>
      <c r="I32" s="30"/>
      <c r="J32" s="28"/>
      <c r="K32" s="30"/>
      <c r="L32" s="30"/>
    </row>
    <row r="33" spans="1:12" ht="12" customHeight="1">
      <c r="A33" s="130" t="s">
        <v>31</v>
      </c>
      <c r="B33" s="28"/>
      <c r="C33" s="30">
        <f>SUM(C34)</f>
        <v>0</v>
      </c>
      <c r="D33" s="30">
        <f>SUM(D34)</f>
        <v>0</v>
      </c>
      <c r="E33" s="30">
        <f>SUM(E34)</f>
        <v>0</v>
      </c>
      <c r="F33" s="30"/>
      <c r="G33" s="30">
        <f>SUM(G34)</f>
        <v>22</v>
      </c>
      <c r="H33" s="30">
        <f>SUM(H34)</f>
        <v>457</v>
      </c>
      <c r="I33" s="30">
        <f>SUM(G33:H33)</f>
        <v>479</v>
      </c>
      <c r="J33" s="28"/>
      <c r="K33" s="30">
        <f>E33+I33</f>
        <v>479</v>
      </c>
      <c r="L33" s="30"/>
    </row>
    <row r="34" spans="1:12" ht="12" customHeight="1">
      <c r="A34" s="28"/>
      <c r="B34" s="29" t="s">
        <v>32</v>
      </c>
      <c r="C34" s="146">
        <v>0</v>
      </c>
      <c r="D34" s="146">
        <v>0</v>
      </c>
      <c r="E34" s="146">
        <v>0</v>
      </c>
      <c r="F34" s="146"/>
      <c r="G34" s="146">
        <v>22</v>
      </c>
      <c r="H34" s="146">
        <v>457</v>
      </c>
      <c r="I34" s="146">
        <f>SUM(G34:H34)</f>
        <v>479</v>
      </c>
      <c r="J34" s="30"/>
      <c r="K34" s="30">
        <f>E34+I34</f>
        <v>479</v>
      </c>
      <c r="L34" s="30"/>
    </row>
    <row r="35" spans="1:12" ht="12" customHeight="1">
      <c r="A35" s="28"/>
      <c r="B35" s="28"/>
      <c r="C35" s="30"/>
      <c r="D35" s="30"/>
      <c r="E35" s="30"/>
      <c r="F35" s="30"/>
      <c r="G35" s="30"/>
      <c r="H35" s="30"/>
      <c r="I35" s="30"/>
      <c r="J35" s="28"/>
      <c r="K35" s="30"/>
      <c r="L35" s="30"/>
    </row>
    <row r="36" spans="1:12" ht="12" customHeight="1">
      <c r="A36" s="130" t="s">
        <v>34</v>
      </c>
      <c r="B36" s="28"/>
      <c r="C36" s="30">
        <f>SUM(C37:C42)</f>
        <v>179</v>
      </c>
      <c r="D36" s="30">
        <f>SUM(D37:D42)</f>
        <v>171</v>
      </c>
      <c r="E36" s="30">
        <f>SUM(E37:E42)</f>
        <v>350</v>
      </c>
      <c r="F36" s="30"/>
      <c r="G36" s="30">
        <f>SUM(G37:G42)</f>
        <v>319</v>
      </c>
      <c r="H36" s="30">
        <f>SUM(H37:H42)</f>
        <v>344</v>
      </c>
      <c r="I36" s="30">
        <f>SUM(I37:I42)</f>
        <v>663</v>
      </c>
      <c r="J36" s="28"/>
      <c r="K36" s="30">
        <f aca="true" t="shared" si="2" ref="K36:K42">E36+I36</f>
        <v>1013</v>
      </c>
      <c r="L36" s="30"/>
    </row>
    <row r="37" spans="1:12" ht="12" customHeight="1">
      <c r="A37" s="28"/>
      <c r="B37" s="116" t="s">
        <v>38</v>
      </c>
      <c r="C37" s="145">
        <v>47</v>
      </c>
      <c r="D37" s="145">
        <v>16</v>
      </c>
      <c r="E37" s="145">
        <v>63</v>
      </c>
      <c r="F37" s="145"/>
      <c r="G37" s="145">
        <v>94</v>
      </c>
      <c r="H37" s="145">
        <v>30</v>
      </c>
      <c r="I37" s="145">
        <v>124</v>
      </c>
      <c r="J37" s="28"/>
      <c r="K37" s="30">
        <f t="shared" si="2"/>
        <v>187</v>
      </c>
      <c r="L37" s="28"/>
    </row>
    <row r="38" spans="1:12" ht="12" customHeight="1">
      <c r="A38" s="28"/>
      <c r="B38" s="116" t="s">
        <v>35</v>
      </c>
      <c r="C38" s="145">
        <v>12</v>
      </c>
      <c r="D38" s="145">
        <v>7</v>
      </c>
      <c r="E38" s="145">
        <v>19</v>
      </c>
      <c r="F38" s="145"/>
      <c r="G38" s="145">
        <v>43</v>
      </c>
      <c r="H38" s="145">
        <v>21</v>
      </c>
      <c r="I38" s="145">
        <v>64</v>
      </c>
      <c r="J38" s="30"/>
      <c r="K38" s="30">
        <f t="shared" si="2"/>
        <v>83</v>
      </c>
      <c r="L38" s="30"/>
    </row>
    <row r="39" spans="1:12" ht="12" customHeight="1">
      <c r="A39" s="28"/>
      <c r="B39" s="116" t="s">
        <v>39</v>
      </c>
      <c r="C39" s="145">
        <v>36</v>
      </c>
      <c r="D39" s="145">
        <v>21</v>
      </c>
      <c r="E39" s="145">
        <v>57</v>
      </c>
      <c r="F39" s="145"/>
      <c r="G39" s="145">
        <v>52</v>
      </c>
      <c r="H39" s="145">
        <v>53</v>
      </c>
      <c r="I39" s="145">
        <v>105</v>
      </c>
      <c r="J39" s="30"/>
      <c r="K39" s="30">
        <f t="shared" si="2"/>
        <v>162</v>
      </c>
      <c r="L39" s="30"/>
    </row>
    <row r="40" spans="1:12" ht="12" customHeight="1">
      <c r="A40" s="28"/>
      <c r="B40" s="116" t="s">
        <v>159</v>
      </c>
      <c r="C40" s="145">
        <v>4</v>
      </c>
      <c r="D40" s="145">
        <v>12</v>
      </c>
      <c r="E40" s="145">
        <v>16</v>
      </c>
      <c r="F40" s="145"/>
      <c r="G40" s="145">
        <v>9</v>
      </c>
      <c r="H40" s="145">
        <v>14</v>
      </c>
      <c r="I40" s="145">
        <v>23</v>
      </c>
      <c r="J40" s="30"/>
      <c r="K40" s="30">
        <f t="shared" si="2"/>
        <v>39</v>
      </c>
      <c r="L40" s="30"/>
    </row>
    <row r="41" spans="1:12" ht="12" customHeight="1">
      <c r="A41" s="28"/>
      <c r="B41" s="116" t="s">
        <v>40</v>
      </c>
      <c r="C41" s="145">
        <v>55</v>
      </c>
      <c r="D41" s="145">
        <v>50</v>
      </c>
      <c r="E41" s="145">
        <v>105</v>
      </c>
      <c r="F41" s="145"/>
      <c r="G41" s="145">
        <v>92</v>
      </c>
      <c r="H41" s="145">
        <v>132</v>
      </c>
      <c r="I41" s="145">
        <v>224</v>
      </c>
      <c r="J41" s="30"/>
      <c r="K41" s="30">
        <f t="shared" si="2"/>
        <v>329</v>
      </c>
      <c r="L41" s="30"/>
    </row>
    <row r="42" spans="1:12" ht="12" customHeight="1">
      <c r="A42" s="28"/>
      <c r="B42" s="116" t="s">
        <v>43</v>
      </c>
      <c r="C42" s="145">
        <v>25</v>
      </c>
      <c r="D42" s="145">
        <v>65</v>
      </c>
      <c r="E42" s="145">
        <v>90</v>
      </c>
      <c r="F42" s="145"/>
      <c r="G42" s="145">
        <v>29</v>
      </c>
      <c r="H42" s="145">
        <v>94</v>
      </c>
      <c r="I42" s="145">
        <v>123</v>
      </c>
      <c r="J42" s="30"/>
      <c r="K42" s="30">
        <f t="shared" si="2"/>
        <v>213</v>
      </c>
      <c r="L42" s="30"/>
    </row>
    <row r="43" spans="1:12" ht="12" customHeight="1">
      <c r="A43" s="28"/>
      <c r="B43" s="28"/>
      <c r="C43" s="30"/>
      <c r="D43" s="30"/>
      <c r="E43" s="30"/>
      <c r="F43" s="30"/>
      <c r="G43" s="30"/>
      <c r="H43" s="30"/>
      <c r="I43" s="30"/>
      <c r="J43" s="28"/>
      <c r="K43" s="30"/>
      <c r="L43" s="30"/>
    </row>
    <row r="44" spans="1:12" ht="12" customHeight="1">
      <c r="A44" s="29" t="s">
        <v>71</v>
      </c>
      <c r="B44" s="28"/>
      <c r="C44" s="30">
        <f>SUM(C45)</f>
        <v>126</v>
      </c>
      <c r="D44" s="30">
        <f>SUM(D45)</f>
        <v>191</v>
      </c>
      <c r="E44" s="30">
        <f>SUM(C44:D44)</f>
        <v>317</v>
      </c>
      <c r="F44" s="30"/>
      <c r="G44" s="30">
        <f>SUM(G45)</f>
        <v>205</v>
      </c>
      <c r="H44" s="30">
        <f>SUM(H45)</f>
        <v>294</v>
      </c>
      <c r="I44" s="30">
        <f>SUM(G44:H44)</f>
        <v>499</v>
      </c>
      <c r="J44" s="28"/>
      <c r="K44" s="30">
        <f>E44+I44</f>
        <v>816</v>
      </c>
      <c r="L44" s="30"/>
    </row>
    <row r="45" spans="1:12" ht="12" customHeight="1">
      <c r="A45" s="28"/>
      <c r="B45" s="29" t="s">
        <v>72</v>
      </c>
      <c r="C45" s="145">
        <v>126</v>
      </c>
      <c r="D45" s="145">
        <v>191</v>
      </c>
      <c r="E45" s="145">
        <v>317</v>
      </c>
      <c r="F45" s="145"/>
      <c r="G45" s="145">
        <v>205</v>
      </c>
      <c r="H45" s="145">
        <v>294</v>
      </c>
      <c r="I45" s="145">
        <v>499</v>
      </c>
      <c r="J45" s="30"/>
      <c r="K45" s="30">
        <f>E45+I45</f>
        <v>816</v>
      </c>
      <c r="L45" s="30"/>
    </row>
    <row r="46" spans="1:12" ht="12" customHeight="1">
      <c r="A46" s="28"/>
      <c r="B46" s="29"/>
      <c r="C46" s="116"/>
      <c r="D46" s="116"/>
      <c r="E46" s="116"/>
      <c r="F46" s="116"/>
      <c r="G46" s="116"/>
      <c r="H46" s="116"/>
      <c r="I46" s="116"/>
      <c r="J46" s="30"/>
      <c r="K46" s="30"/>
      <c r="L46" s="30"/>
    </row>
    <row r="47" spans="1:12" ht="12" customHeight="1">
      <c r="A47" s="28" t="s">
        <v>77</v>
      </c>
      <c r="B47" s="29"/>
      <c r="C47" s="116">
        <f>SUM(C48:C49)</f>
        <v>102</v>
      </c>
      <c r="D47" s="116">
        <f>SUM(D48:D49)</f>
        <v>49</v>
      </c>
      <c r="E47" s="116">
        <f>SUM(E48:E49)</f>
        <v>151</v>
      </c>
      <c r="F47" s="116"/>
      <c r="G47" s="116">
        <f>SUM(G48:G49)</f>
        <v>171</v>
      </c>
      <c r="H47" s="116">
        <f>SUM(H48:H49)</f>
        <v>104</v>
      </c>
      <c r="I47" s="116">
        <f>SUM(I48:I49)</f>
        <v>275</v>
      </c>
      <c r="J47" s="30"/>
      <c r="K47" s="116">
        <f>SUM(K48:K49)</f>
        <v>426</v>
      </c>
      <c r="L47" s="30"/>
    </row>
    <row r="48" spans="1:12" ht="12" customHeight="1">
      <c r="A48" s="28"/>
      <c r="B48" s="104" t="s">
        <v>28</v>
      </c>
      <c r="C48" s="145">
        <v>82</v>
      </c>
      <c r="D48" s="145">
        <v>32</v>
      </c>
      <c r="E48" s="145">
        <v>114</v>
      </c>
      <c r="F48" s="145"/>
      <c r="G48" s="145">
        <v>125</v>
      </c>
      <c r="H48" s="145">
        <v>56</v>
      </c>
      <c r="I48" s="145">
        <v>181</v>
      </c>
      <c r="J48" s="30"/>
      <c r="K48" s="30">
        <f>SUM(E48,I48)</f>
        <v>295</v>
      </c>
      <c r="L48" s="30"/>
    </row>
    <row r="49" spans="1:12" ht="12" customHeight="1">
      <c r="A49" s="28"/>
      <c r="B49" s="104" t="s">
        <v>15</v>
      </c>
      <c r="C49" s="145">
        <v>20</v>
      </c>
      <c r="D49" s="145">
        <v>17</v>
      </c>
      <c r="E49" s="145">
        <v>37</v>
      </c>
      <c r="F49" s="145"/>
      <c r="G49" s="145">
        <v>46</v>
      </c>
      <c r="H49" s="145">
        <v>48</v>
      </c>
      <c r="I49" s="145">
        <v>94</v>
      </c>
      <c r="J49" s="30"/>
      <c r="K49" s="30">
        <f>SUM(E49,I49)</f>
        <v>131</v>
      </c>
      <c r="L49" s="30"/>
    </row>
    <row r="50" spans="1:12" ht="12" customHeight="1">
      <c r="A50" s="28"/>
      <c r="B50" s="29"/>
      <c r="C50" s="30"/>
      <c r="D50" s="30"/>
      <c r="E50" s="30"/>
      <c r="F50" s="30"/>
      <c r="G50" s="30"/>
      <c r="H50" s="30"/>
      <c r="I50" s="30"/>
      <c r="J50" s="30"/>
      <c r="K50" s="30"/>
      <c r="L50" s="30"/>
    </row>
    <row r="51" spans="1:12" ht="12" customHeight="1">
      <c r="A51" s="28" t="s">
        <v>98</v>
      </c>
      <c r="B51" s="28"/>
      <c r="C51" s="28">
        <f>C52</f>
        <v>48</v>
      </c>
      <c r="D51" s="28">
        <f>D52</f>
        <v>341</v>
      </c>
      <c r="E51" s="28">
        <f>E52</f>
        <v>389</v>
      </c>
      <c r="F51" s="28"/>
      <c r="G51" s="28">
        <f>G52</f>
        <v>17</v>
      </c>
      <c r="H51" s="28">
        <f>H52</f>
        <v>225</v>
      </c>
      <c r="I51" s="28">
        <f>I52</f>
        <v>242</v>
      </c>
      <c r="J51" s="28"/>
      <c r="K51" s="28">
        <f>K52</f>
        <v>631</v>
      </c>
      <c r="L51" s="28"/>
    </row>
    <row r="52" spans="1:12" ht="12" customHeight="1">
      <c r="A52" s="28" t="s">
        <v>31</v>
      </c>
      <c r="B52" s="28"/>
      <c r="C52" s="29">
        <f>SUM(C53)</f>
        <v>48</v>
      </c>
      <c r="D52" s="29">
        <f>SUM(D53)</f>
        <v>341</v>
      </c>
      <c r="E52" s="28">
        <f>SUM(C52,D52)</f>
        <v>389</v>
      </c>
      <c r="F52" s="28"/>
      <c r="G52" s="29">
        <f>SUM(G53)</f>
        <v>17</v>
      </c>
      <c r="H52" s="29">
        <f>SUM(H53)</f>
        <v>225</v>
      </c>
      <c r="I52" s="28">
        <f>SUM(G52,H52)</f>
        <v>242</v>
      </c>
      <c r="J52" s="28"/>
      <c r="K52" s="30">
        <f>E52+I52</f>
        <v>631</v>
      </c>
      <c r="L52" s="28"/>
    </row>
    <row r="53" spans="1:12" ht="12" customHeight="1">
      <c r="A53" s="28"/>
      <c r="B53" s="28" t="s">
        <v>33</v>
      </c>
      <c r="C53" s="145">
        <v>48</v>
      </c>
      <c r="D53" s="145">
        <v>341</v>
      </c>
      <c r="E53" s="145">
        <v>389</v>
      </c>
      <c r="F53" s="104"/>
      <c r="G53" s="145">
        <v>17</v>
      </c>
      <c r="H53" s="145">
        <v>225</v>
      </c>
      <c r="I53" s="145">
        <v>242</v>
      </c>
      <c r="J53" s="30"/>
      <c r="K53" s="30">
        <f>E53+I53</f>
        <v>631</v>
      </c>
      <c r="L53" s="28"/>
    </row>
    <row r="54" spans="1:12" ht="12" customHeight="1">
      <c r="A54" s="6"/>
      <c r="B54" s="6"/>
      <c r="C54" s="20"/>
      <c r="D54" s="20"/>
      <c r="E54" s="20"/>
      <c r="F54" s="20"/>
      <c r="G54" s="20"/>
      <c r="H54" s="20"/>
      <c r="I54" s="20"/>
      <c r="J54" s="20"/>
      <c r="K54" s="20"/>
      <c r="L54" s="6"/>
    </row>
    <row r="55" spans="1:12" ht="9" customHeight="1">
      <c r="A55" s="28"/>
      <c r="B55" s="28"/>
      <c r="C55" s="30"/>
      <c r="D55" s="30"/>
      <c r="E55" s="30"/>
      <c r="F55" s="30"/>
      <c r="G55" s="30"/>
      <c r="H55" s="30"/>
      <c r="I55" s="30"/>
      <c r="J55" s="30"/>
      <c r="K55" s="30"/>
      <c r="L55" s="28"/>
    </row>
    <row r="56" spans="1:12" ht="12" customHeight="1">
      <c r="A56" s="28" t="s">
        <v>96</v>
      </c>
      <c r="B56" s="28"/>
      <c r="C56" s="30">
        <f>SUM(C51,C15)</f>
        <v>1043</v>
      </c>
      <c r="D56" s="30">
        <f aca="true" t="shared" si="3" ref="D56:I56">SUM(D51,D15)</f>
        <v>1037</v>
      </c>
      <c r="E56" s="30">
        <f t="shared" si="3"/>
        <v>2080</v>
      </c>
      <c r="F56" s="30"/>
      <c r="G56" s="30">
        <f t="shared" si="3"/>
        <v>2265</v>
      </c>
      <c r="H56" s="30">
        <f t="shared" si="3"/>
        <v>2387</v>
      </c>
      <c r="I56" s="30">
        <f t="shared" si="3"/>
        <v>4652</v>
      </c>
      <c r="J56" s="30"/>
      <c r="K56" s="30">
        <f>SUM(K51,K15,K13)</f>
        <v>6872</v>
      </c>
      <c r="L56" s="28"/>
    </row>
    <row r="57" spans="1:12" ht="9" customHeight="1">
      <c r="A57" s="6"/>
      <c r="B57" s="6"/>
      <c r="C57" s="20"/>
      <c r="D57" s="20"/>
      <c r="E57" s="20"/>
      <c r="F57" s="20"/>
      <c r="G57" s="20"/>
      <c r="H57" s="20"/>
      <c r="I57" s="20"/>
      <c r="J57" s="20"/>
      <c r="K57" s="20"/>
      <c r="L57" s="6"/>
    </row>
    <row r="58" spans="1:12" ht="12.75" customHeight="1">
      <c r="A58" s="28"/>
      <c r="B58" s="28"/>
      <c r="C58" s="30"/>
      <c r="D58" s="30"/>
      <c r="E58" s="30"/>
      <c r="F58" s="30"/>
      <c r="G58" s="30"/>
      <c r="H58" s="30"/>
      <c r="I58" s="30"/>
      <c r="J58" s="30"/>
      <c r="K58" s="30"/>
      <c r="L58" s="28"/>
    </row>
    <row r="59" spans="1:12" ht="11.25" customHeight="1">
      <c r="A59" s="95" t="s">
        <v>97</v>
      </c>
      <c r="B59" s="28"/>
      <c r="C59" s="104"/>
      <c r="D59" s="104"/>
      <c r="E59" s="104"/>
      <c r="F59" s="28"/>
      <c r="G59" s="104"/>
      <c r="H59" s="104"/>
      <c r="I59" s="104"/>
      <c r="J59" s="28"/>
      <c r="K59" s="28"/>
      <c r="L59" s="28"/>
    </row>
    <row r="60" spans="1:12" ht="12" customHeight="1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</row>
    <row r="61" spans="1:12" ht="12" customHeight="1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</row>
    <row r="62" spans="1:12" ht="12" customHeight="1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</row>
    <row r="211" ht="9" customHeight="1"/>
    <row r="212" ht="13.5" customHeight="1"/>
    <row r="213" ht="8.25" customHeight="1"/>
  </sheetData>
  <mergeCells count="1">
    <mergeCell ref="A1:K1"/>
  </mergeCells>
  <printOptions horizontalCentered="1"/>
  <pageMargins left="0.3937007874015748" right="0.3937007874015748" top="0.3937007874015748" bottom="0.3937007874015748" header="0.5118110236220472" footer="0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mary</cp:lastModifiedBy>
  <cp:lastPrinted>2003-09-09T19:13:17Z</cp:lastPrinted>
  <dcterms:created xsi:type="dcterms:W3CDTF">2000-11-10T20:23:40Z</dcterms:created>
  <dcterms:modified xsi:type="dcterms:W3CDTF">2004-11-29T20:14:43Z</dcterms:modified>
  <cp:category/>
  <cp:version/>
  <cp:contentType/>
  <cp:contentStatus/>
</cp:coreProperties>
</file>