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75" windowWidth="11955" windowHeight="3105" tabRatio="601" activeTab="3"/>
  </bookViews>
  <sheets>
    <sheet name="resumen (2)" sheetId="1" r:id="rId1"/>
    <sheet name="posg_total" sheetId="2" r:id="rId2"/>
    <sheet name="mae_doct" sheetId="3" r:id="rId3"/>
    <sheet name="espec" sheetId="4" r:id="rId4"/>
    <sheet name="lic" sheetId="5" r:id="rId5"/>
    <sheet name="tec" sheetId="6" r:id="rId6"/>
    <sheet name="bach" sheetId="7" r:id="rId7"/>
    <sheet name="iupe" sheetId="8" r:id="rId8"/>
    <sheet name="sua" sheetId="9" r:id="rId9"/>
  </sheets>
  <externalReferences>
    <externalReference r:id="rId12"/>
    <externalReference r:id="rId13"/>
    <externalReference r:id="rId14"/>
    <externalReference r:id="rId15"/>
  </externalReferences>
  <definedNames>
    <definedName name="DATABASE" localSheetId="6">'bach'!$B$11:$K$26</definedName>
    <definedName name="DATABASE" localSheetId="3">'espec'!$A$9:$L$104</definedName>
    <definedName name="DATABASE" localSheetId="2">'mae_doct'!$A$9:$M$164</definedName>
    <definedName name="Consulta2">#REF!</definedName>
    <definedName name="ok">'[1]9119B'!$A$1:$L$312</definedName>
    <definedName name="pobesc01_02" localSheetId="3">'[3]orden descend'!$A$1:$B$69</definedName>
    <definedName name="pobesc01_02" localSheetId="2">'[3]orden descend'!$A$1:$B$69</definedName>
    <definedName name="pobesc01_02" localSheetId="1">'[3]orden descend'!$A$1:$B$69</definedName>
    <definedName name="pobesc01_02">#REF!</definedName>
    <definedName name="pobescsumada" localSheetId="1">#REF!</definedName>
    <definedName name="pobescsumada" localSheetId="0">#REF!</definedName>
    <definedName name="pobescsumada">#REF!</definedName>
    <definedName name="_xlnm.Print_Titles" localSheetId="6">'bach'!$2:$8</definedName>
    <definedName name="_xlnm.Print_Titles" localSheetId="3">'espec'!$2:$9</definedName>
    <definedName name="_xlnm.Print_Titles" localSheetId="4">'lic'!$1:$8</definedName>
    <definedName name="_xlnm.Print_Titles" localSheetId="2">'mae_doct'!$1:$9</definedName>
    <definedName name="_xlnm.Print_Titles" localSheetId="1">'posg_total'!$2:$8</definedName>
    <definedName name="_xlnm.Print_Titles" localSheetId="8">'sua'!$2:$8</definedName>
  </definedNames>
  <calcPr fullCalcOnLoad="1"/>
</workbook>
</file>

<file path=xl/sharedStrings.xml><?xml version="1.0" encoding="utf-8"?>
<sst xmlns="http://schemas.openxmlformats.org/spreadsheetml/2006/main" count="624" uniqueCount="381">
  <si>
    <t>Arquitectura</t>
  </si>
  <si>
    <t>Diseño Industrial</t>
  </si>
  <si>
    <t>Escuela Nacional de Artes Plásticas</t>
  </si>
  <si>
    <t>Artes Visuales</t>
  </si>
  <si>
    <t>Diseño Gráfico</t>
  </si>
  <si>
    <t>Diseño y Comunicación Visual</t>
  </si>
  <si>
    <t>Facultad de Ciencias</t>
  </si>
  <si>
    <t>Actuaría</t>
  </si>
  <si>
    <t>Ciencias de la Computación</t>
  </si>
  <si>
    <t>Física</t>
  </si>
  <si>
    <t>Matemáticas</t>
  </si>
  <si>
    <t>Biología</t>
  </si>
  <si>
    <t>Facultad de Ciencias Políticas y Sociales</t>
  </si>
  <si>
    <t>Ciencias de la Comunicación y Periodismo</t>
  </si>
  <si>
    <t>Ciencias Políticas y Administración Pública</t>
  </si>
  <si>
    <t>Relaciones Internacionales</t>
  </si>
  <si>
    <t>Sociología</t>
  </si>
  <si>
    <t>Facultad de Química</t>
  </si>
  <si>
    <t>Ingeniería Química</t>
  </si>
  <si>
    <t>Ingeniería Química Metalúrgica</t>
  </si>
  <si>
    <t>Química</t>
  </si>
  <si>
    <t>Química en Alimentos</t>
  </si>
  <si>
    <t>Química Farmacéutica Biológica</t>
  </si>
  <si>
    <t>Facultad de Contaduría y Administración</t>
  </si>
  <si>
    <t>Administración</t>
  </si>
  <si>
    <t>Contaduría</t>
  </si>
  <si>
    <t>Facultad de Derecho</t>
  </si>
  <si>
    <t>Derecho</t>
  </si>
  <si>
    <t>Facultad de Economía</t>
  </si>
  <si>
    <t>Economía</t>
  </si>
  <si>
    <t>Escuela Nacional de Enfermería y Obstetricia</t>
  </si>
  <si>
    <t>Enfermería y Obstetricia</t>
  </si>
  <si>
    <t>Enfermería</t>
  </si>
  <si>
    <t>Facultad de Filosofía y Letras</t>
  </si>
  <si>
    <t>Geografía</t>
  </si>
  <si>
    <t>Bibliotecología</t>
  </si>
  <si>
    <t>Estudios Latinoamericanos</t>
  </si>
  <si>
    <t>Filosofía</t>
  </si>
  <si>
    <t>Historia</t>
  </si>
  <si>
    <t>Lengua y Literaturas Hispánicas</t>
  </si>
  <si>
    <t>Letras Clásicas</t>
  </si>
  <si>
    <t>Literatura Dramática y Teatro</t>
  </si>
  <si>
    <t>Pedagogía</t>
  </si>
  <si>
    <t>Facultad de Ingeniería</t>
  </si>
  <si>
    <t>Ingeniería Civil</t>
  </si>
  <si>
    <t>Ingeniería de Minas y Metalurgia</t>
  </si>
  <si>
    <t>Ingeniería Eléctrica y Electrónica</t>
  </si>
  <si>
    <t>Ingeniería en Computación</t>
  </si>
  <si>
    <t>Ingeniería Geofísica</t>
  </si>
  <si>
    <t>Ingeniería Geológica</t>
  </si>
  <si>
    <t>Ingeniería Industrial</t>
  </si>
  <si>
    <t>Ingeniería Mecánica</t>
  </si>
  <si>
    <t>Ingeniería Mecánica Eléctrica</t>
  </si>
  <si>
    <t>Ingeniería Petrolera</t>
  </si>
  <si>
    <t>Ingeniería Topográfica y Geodésica</t>
  </si>
  <si>
    <t>Facultad de Medicina</t>
  </si>
  <si>
    <t>Médico Cirujano</t>
  </si>
  <si>
    <t>Escuela Nacional de Música</t>
  </si>
  <si>
    <t>Canto</t>
  </si>
  <si>
    <t>Composición</t>
  </si>
  <si>
    <t>Educación Musical</t>
  </si>
  <si>
    <t>Etnomusicología</t>
  </si>
  <si>
    <t>Instrumentista</t>
  </si>
  <si>
    <t>Piano</t>
  </si>
  <si>
    <t>Facultad de Odontología</t>
  </si>
  <si>
    <t>Cirujano Dentista</t>
  </si>
  <si>
    <t>Escuela Nacional de Trabajo Social</t>
  </si>
  <si>
    <t>Trabajo Social</t>
  </si>
  <si>
    <t>Facultad de Medicina Veterinaria y Zootecnia</t>
  </si>
  <si>
    <t>Medicina Veterinaria y Zootecnia</t>
  </si>
  <si>
    <t>Facultad de Psicología</t>
  </si>
  <si>
    <t>Psicología</t>
  </si>
  <si>
    <t>Facultad de Estudios Superiores Cuautitlán</t>
  </si>
  <si>
    <t>Ingeniería en Alimentos</t>
  </si>
  <si>
    <t>Química Industrial</t>
  </si>
  <si>
    <t>Ingeniería Agrícola</t>
  </si>
  <si>
    <t>Escuela Nacional de Estudios Profesionales Acatlán</t>
  </si>
  <si>
    <t>Matemáticas Aplicadas y Computación</t>
  </si>
  <si>
    <t>Enseñanza del Idioma Inglés</t>
  </si>
  <si>
    <t>Optometría</t>
  </si>
  <si>
    <t>Escuela Nacional de Estudios Profesionales Aragón</t>
  </si>
  <si>
    <t>Planificación para el Desarrollo Agropecuario</t>
  </si>
  <si>
    <t>Facultad de Estudios Superiores Zaragoza</t>
  </si>
  <si>
    <t>Primer Ingreso</t>
  </si>
  <si>
    <t>Reingreso</t>
  </si>
  <si>
    <t>Población</t>
  </si>
  <si>
    <t xml:space="preserve"> Hombres</t>
  </si>
  <si>
    <t xml:space="preserve">   Mujeres</t>
  </si>
  <si>
    <t>Total</t>
  </si>
  <si>
    <t>-</t>
  </si>
  <si>
    <t xml:space="preserve">Contaduría </t>
  </si>
  <si>
    <t xml:space="preserve">Geografía </t>
  </si>
  <si>
    <t xml:space="preserve">Lengua y Literaturas Hispánicas </t>
  </si>
  <si>
    <t xml:space="preserve">Pedagogía </t>
  </si>
  <si>
    <t>Comunicación y Periodismo</t>
  </si>
  <si>
    <t>T O T A L</t>
  </si>
  <si>
    <t>FUENTE: Dirección General de Administración Escolar, UNAM.</t>
  </si>
  <si>
    <t>TÉCNICO</t>
  </si>
  <si>
    <t>Hombres</t>
  </si>
  <si>
    <t>Mujeres</t>
  </si>
  <si>
    <t xml:space="preserve">     Total</t>
  </si>
  <si>
    <t xml:space="preserve">  Población</t>
  </si>
  <si>
    <t xml:space="preserve">  Total</t>
  </si>
  <si>
    <t>LICENCIATURA</t>
  </si>
  <si>
    <t xml:space="preserve">   Reingreso</t>
  </si>
  <si>
    <t>Escuela Nacional Preparatoria</t>
  </si>
  <si>
    <t>Plantel 2 Erasmo Castellanos Quinto</t>
  </si>
  <si>
    <t xml:space="preserve">                Escuela Nacional de Música, UNAM.</t>
  </si>
  <si>
    <t>Plantel</t>
  </si>
  <si>
    <t>ESCUELA NACIONAL PREPARATORIA</t>
  </si>
  <si>
    <t>Plantel 1 Gabino Barreda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</si>
  <si>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</si>
  <si>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</si>
  <si>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</si>
  <si>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</si>
  <si>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</si>
  <si>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</si>
  <si>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</si>
  <si>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COLEGIO DE CIENCIAS Y HUMANIDADES</t>
  </si>
  <si>
    <t>Plantel Azcapotzalco</t>
  </si>
  <si>
    <t>Plantel Naucalpan</t>
  </si>
  <si>
    <t>Plantel Vallejo</t>
  </si>
  <si>
    <t>Plantel Oriente</t>
  </si>
  <si>
    <t>Plantel Sur</t>
  </si>
  <si>
    <t>Licenciatura</t>
  </si>
  <si>
    <t>Bachillerato</t>
  </si>
  <si>
    <t>Sistema Escolarizado</t>
  </si>
  <si>
    <t>Colegio de Ciencias y Humanidades</t>
  </si>
  <si>
    <t>Iniciación Universitaria</t>
  </si>
  <si>
    <t xml:space="preserve">            </t>
  </si>
  <si>
    <t xml:space="preserve">   proceso de selección realizado a los alumnos asignados a las carreras del área de las Ciencias Biológicas y de la Salud.</t>
  </si>
  <si>
    <t>Lengua y Literaturas Modernas (Letras Alemanas)</t>
  </si>
  <si>
    <t>Lengua y Literaturas Modernas (Letras Francesas)</t>
  </si>
  <si>
    <t xml:space="preserve">Lengua y Literaturas Modernas (Letras Inglesas) </t>
  </si>
  <si>
    <t>Lengua y Literaturas Modernas (Letras Italianas)</t>
  </si>
  <si>
    <t>Lengua y Literaturas Modernas (Letras Inglesas)</t>
  </si>
  <si>
    <t>Sistema de Universidad Abierta</t>
  </si>
  <si>
    <t>Facultad de Estudios Superiores Iztacala</t>
  </si>
  <si>
    <t xml:space="preserve">   proceso de selección realizado a los alumnos asignados a las carreras de administración y contaduría de la propia Facultad.</t>
  </si>
  <si>
    <t>*</t>
  </si>
  <si>
    <t>Facultad de Filosofía y Letras (continuación)</t>
  </si>
  <si>
    <t>Plantel / Carrera</t>
  </si>
  <si>
    <t>Nivel / Carrera</t>
  </si>
  <si>
    <t>Programa</t>
  </si>
  <si>
    <t>Nivel / Plantel / Programa</t>
  </si>
  <si>
    <t>2002-2003</t>
  </si>
  <si>
    <r>
      <t>Informática</t>
    </r>
    <r>
      <rPr>
        <vertAlign val="superscript"/>
        <sz val="10"/>
        <rFont val="Arial"/>
        <family val="2"/>
      </rPr>
      <t>d</t>
    </r>
  </si>
  <si>
    <r>
      <t>POBLACIÓN ESCOLAR DE LICENCIATURA</t>
    </r>
    <r>
      <rPr>
        <b/>
        <vertAlign val="superscript"/>
        <sz val="10"/>
        <rFont val="Arial"/>
        <family val="2"/>
      </rPr>
      <t>a</t>
    </r>
  </si>
  <si>
    <r>
      <t>Facultad de Arquitectura</t>
    </r>
    <r>
      <rPr>
        <vertAlign val="superscript"/>
        <sz val="10"/>
        <rFont val="Arial"/>
        <family val="2"/>
      </rPr>
      <t>b</t>
    </r>
  </si>
  <si>
    <r>
      <t>Arquitectura de Paisaje</t>
    </r>
    <r>
      <rPr>
        <vertAlign val="superscript"/>
        <sz val="10"/>
        <rFont val="Arial"/>
        <family val="2"/>
      </rPr>
      <t>c</t>
    </r>
  </si>
  <si>
    <r>
      <t>Diseño Industrial</t>
    </r>
    <r>
      <rPr>
        <vertAlign val="superscript"/>
        <sz val="10"/>
        <rFont val="Arial"/>
        <family val="2"/>
      </rPr>
      <t>c</t>
    </r>
  </si>
  <si>
    <r>
      <t>Urbanismo</t>
    </r>
    <r>
      <rPr>
        <vertAlign val="superscript"/>
        <sz val="10"/>
        <rFont val="Arial"/>
        <family val="2"/>
      </rPr>
      <t>c</t>
    </r>
  </si>
  <si>
    <r>
      <t>Ingeniería en Telecomunicaciones</t>
    </r>
    <r>
      <rPr>
        <vertAlign val="superscript"/>
        <sz val="10"/>
        <rFont val="Arial"/>
        <family val="2"/>
      </rPr>
      <t>c</t>
    </r>
  </si>
  <si>
    <r>
      <t>Investigación Biomédica Básica</t>
    </r>
    <r>
      <rPr>
        <vertAlign val="superscript"/>
        <sz val="10"/>
        <rFont val="Arial"/>
        <family val="2"/>
      </rPr>
      <t>e</t>
    </r>
  </si>
  <si>
    <r>
      <t>a</t>
    </r>
    <r>
      <rPr>
        <sz val="8"/>
        <rFont val="Arial"/>
        <family val="2"/>
      </rPr>
      <t xml:space="preserve">  Las cifras de población corresponden al Sistema Escolarizado. Las del Sistema de Universidad Abierta se reportan en la tabla correspondiente.</t>
    </r>
  </si>
  <si>
    <r>
      <t>b</t>
    </r>
    <r>
      <rPr>
        <sz val="8"/>
        <rFont val="Arial"/>
        <family val="2"/>
      </rPr>
      <t xml:space="preserve">  No incluye 989 alumnos de reingreso inscritos en una modalidad de examen extraordinario que se cursa durante el periodo escolar.</t>
    </r>
  </si>
  <si>
    <r>
      <t>c</t>
    </r>
    <r>
      <rPr>
        <sz val="8"/>
        <rFont val="Arial"/>
        <family val="2"/>
      </rPr>
      <t xml:space="preserve">  Estas carreras no tienen primer ingreso directo.</t>
    </r>
  </si>
  <si>
    <r>
      <t>d</t>
    </r>
    <r>
      <rPr>
        <sz val="8"/>
        <rFont val="Arial"/>
        <family val="2"/>
      </rPr>
      <t xml:space="preserve">  Esta carrera no tiene primer ingreso directo. Los 112 alumnos de primer ingreso que aparecen registrados, son el resultado de un segundo</t>
    </r>
  </si>
  <si>
    <r>
      <t>e</t>
    </r>
    <r>
      <rPr>
        <sz val="8"/>
        <rFont val="Arial"/>
        <family val="2"/>
      </rPr>
      <t xml:space="preserve">  Esta carrera no tiene primer ingreso directo. Los 9 alumnos de primer ingreso que aparecen registrados, son el resultado de un segundo</t>
    </r>
  </si>
  <si>
    <r>
      <t>TÉCNICO</t>
    </r>
    <r>
      <rPr>
        <vertAlign val="superscript"/>
        <sz val="10"/>
        <rFont val="Arial"/>
        <family val="2"/>
      </rPr>
      <t>a,b</t>
    </r>
  </si>
  <si>
    <r>
      <t>TÉCNICO PROFESIONAL</t>
    </r>
    <r>
      <rPr>
        <vertAlign val="superscript"/>
        <sz val="10"/>
        <rFont val="Arial"/>
        <family val="2"/>
      </rPr>
      <t>c</t>
    </r>
  </si>
  <si>
    <r>
      <t>a</t>
    </r>
    <r>
      <rPr>
        <sz val="8"/>
        <rFont val="Arial"/>
        <family val="2"/>
      </rPr>
      <t xml:space="preserve">  Únicamente se imparte la carrera de Enfermería. Para ingresar se requiere haber cursado el nivel medio básico.</t>
    </r>
  </si>
  <si>
    <r>
      <t>b</t>
    </r>
    <r>
      <rPr>
        <sz val="8"/>
        <rFont val="Arial"/>
        <family val="2"/>
      </rPr>
      <t xml:space="preserve">  Las cifras de población del Sistema de Universidad Abierta se reportan en la tabla correspondiente.</t>
    </r>
  </si>
  <si>
    <r>
      <t>c</t>
    </r>
    <r>
      <rPr>
        <sz val="8"/>
        <rFont val="Arial"/>
        <family val="2"/>
      </rPr>
      <t xml:space="preserve">  Se imparte en la Escuela Nacional de Música.</t>
    </r>
  </si>
  <si>
    <t>POBLACIÓN ESCOLAR DE BACHILLERATO</t>
  </si>
  <si>
    <t>POBLACIÓN ESCOLAR DE INICIACIÓN UNIVERSITARIA (SECUNDARIA)</t>
  </si>
  <si>
    <t>POBLACIÓN ESCOLAR DE PROPEDÉUTICO DE LA ESCUELA NACIONAL DE MÚSICA</t>
  </si>
  <si>
    <r>
      <t>Informática</t>
    </r>
    <r>
      <rPr>
        <vertAlign val="superscript"/>
        <sz val="10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</si>
  <si>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 Esta carrera no tiene primer ingreso directo. Los 35 alumnos de primer ingreso que aparecen registrados, son el resultado de un segundo</t>
    </r>
  </si>
  <si>
    <t>POSGRADO</t>
  </si>
  <si>
    <t>Especialización</t>
  </si>
  <si>
    <t xml:space="preserve">   Producción Animal</t>
  </si>
  <si>
    <t>POBLACIÓN ESCOLAR TOTAL</t>
  </si>
  <si>
    <r>
      <t>Posgrado</t>
    </r>
    <r>
      <rPr>
        <b/>
        <vertAlign val="superscript"/>
        <sz val="10"/>
        <rFont val="Arial"/>
        <family val="2"/>
      </rPr>
      <t>a</t>
    </r>
  </si>
  <si>
    <r>
      <t>Técnico Profesional</t>
    </r>
    <r>
      <rPr>
        <b/>
        <vertAlign val="superscript"/>
        <sz val="10"/>
        <rFont val="Arial"/>
        <family val="2"/>
      </rPr>
      <t>b</t>
    </r>
  </si>
  <si>
    <r>
      <t>Técnico</t>
    </r>
    <r>
      <rPr>
        <b/>
        <vertAlign val="superscript"/>
        <sz val="10"/>
        <rFont val="Arial"/>
        <family val="2"/>
      </rPr>
      <t>c</t>
    </r>
  </si>
  <si>
    <r>
      <t>Propedéutico de la Escuela Nacional de Música</t>
    </r>
    <r>
      <rPr>
        <b/>
        <vertAlign val="superscript"/>
        <sz val="10"/>
        <rFont val="Arial"/>
        <family val="2"/>
      </rPr>
      <t>d</t>
    </r>
  </si>
  <si>
    <r>
      <t>a</t>
    </r>
    <r>
      <rPr>
        <sz val="8"/>
        <rFont val="Arial"/>
        <family val="2"/>
      </rPr>
      <t xml:space="preserve"> Programas aprobados conforme al Reglamento de Estudios de Posgrado vigente.</t>
    </r>
  </si>
  <si>
    <r>
      <t xml:space="preserve">b </t>
    </r>
    <r>
      <rPr>
        <sz val="8"/>
        <rFont val="Arial"/>
        <family val="2"/>
      </rPr>
      <t xml:space="preserve"> Sólo se ofrece en la Escuela Nacional de Música.</t>
    </r>
  </si>
  <si>
    <r>
      <t>c</t>
    </r>
    <r>
      <rPr>
        <sz val="8"/>
        <rFont val="Arial"/>
        <family val="2"/>
      </rPr>
      <t xml:space="preserve">  Únicamente se imparte la carrera de Enfermería.</t>
    </r>
  </si>
  <si>
    <r>
      <t>d</t>
    </r>
    <r>
      <rPr>
        <sz val="8"/>
        <rFont val="Arial"/>
        <family val="2"/>
      </rPr>
      <t xml:space="preserve">  Prerrequisito de admisión a las carreras de la Escuela Nacional de Música.</t>
    </r>
  </si>
  <si>
    <t>POBLACIÓN ESCOLAR DEL SISTEMA DE UNIVERSIDAD ABIERTA</t>
  </si>
  <si>
    <t>POBLACIÓN ESCOLAR DE TÉCNICO</t>
  </si>
  <si>
    <t>UNAM</t>
  </si>
  <si>
    <t>TOTAL POSGRADO</t>
  </si>
  <si>
    <t>Maestría</t>
  </si>
  <si>
    <t>Doctorado</t>
  </si>
  <si>
    <r>
      <t>a</t>
    </r>
    <r>
      <rPr>
        <sz val="8"/>
        <rFont val="Arial"/>
        <family val="2"/>
      </rPr>
      <t xml:space="preserve">  Incluye el Sistema de Universidad Abierta.</t>
    </r>
  </si>
  <si>
    <r>
      <t>Especialización</t>
    </r>
    <r>
      <rPr>
        <vertAlign val="superscript"/>
        <sz val="10"/>
        <rFont val="Arial"/>
        <family val="2"/>
      </rPr>
      <t>a</t>
    </r>
  </si>
  <si>
    <t>PROGRAMAS DE MAESTRÍA Y DOCTORADO</t>
  </si>
  <si>
    <t>Área / Programa</t>
  </si>
  <si>
    <t>CIENCIAS FÍSICO MATEMÁTICAS E INGENIERÍAS</t>
  </si>
  <si>
    <t>Maestría y Doctorado en Ciencias (Astronomía)</t>
  </si>
  <si>
    <t>Maestría en Ciencias (Astronomía)</t>
  </si>
  <si>
    <t>Doctorado en Ciencias (Astronomía)</t>
  </si>
  <si>
    <t>Posgrado en Ciencias Físicas</t>
  </si>
  <si>
    <t>Maestría en Ciencias (Física)</t>
  </si>
  <si>
    <t>Doctorado en Ciencias (Física)</t>
  </si>
  <si>
    <t>Posgrado en Ciencias de la Tierra</t>
  </si>
  <si>
    <t>Maestría en Ciencias de la Tierra</t>
  </si>
  <si>
    <t>Doctorado en Ciencias de la Tierra</t>
  </si>
  <si>
    <t>Posgrado en Ciencia e Ingeniería de la Computación</t>
  </si>
  <si>
    <t>Maestría en Ciencia e Ingeniería de la Computación</t>
  </si>
  <si>
    <t>Doctorado en Ciencia e Ingeniería de la Computación</t>
  </si>
  <si>
    <t>Posgrado en Ciencia e Ingeniería de Materiales</t>
  </si>
  <si>
    <t>Maestría en Ciencia e Ingeniería de Materiales</t>
  </si>
  <si>
    <t>Doctorado en Ciencia e Ingeniería de Materiales</t>
  </si>
  <si>
    <t>Maestría y Doctorado en Ingeniería</t>
  </si>
  <si>
    <t>Maestría en Ingeniería</t>
  </si>
  <si>
    <t>Maestría en Ingeniería (Energía)</t>
  </si>
  <si>
    <t>Maestría en Ingeniería (Ingeniería Civil)</t>
  </si>
  <si>
    <t>Maestría en Ingeniería (Ingeniería Ambiental)</t>
  </si>
  <si>
    <t>Maestría en Ingeniería (Ingeniería Eléctrica)</t>
  </si>
  <si>
    <t>Maestría en Ingeniería (Ingeniería Mecánica)</t>
  </si>
  <si>
    <t>Maestría en Ingeniería (Ingeniería Petrolera y Gas Natural)</t>
  </si>
  <si>
    <t>Maestría en Ingeniería (Ingeniería Sistemas)</t>
  </si>
  <si>
    <t>Doctorado en Ingeniería</t>
  </si>
  <si>
    <t>Doctorado en Ingeniería (Energía)</t>
  </si>
  <si>
    <t>Doctorado en Ingeniería (Ingeniería Ambiental)</t>
  </si>
  <si>
    <t>Doctorado en Ingeniería (Ingeniería Civil)</t>
  </si>
  <si>
    <t>Doctorado en Ingeniería (Ingeniería Eléctrica)</t>
  </si>
  <si>
    <t>Doctorado en Ingeniería (Ingeniería Mecánica)</t>
  </si>
  <si>
    <t>Doctorado en Ingeniería (Ingeniería Petrolera y Gas Natural)</t>
  </si>
  <si>
    <t>Doctorado en Ingeniería (Ingeniería Sistemas)</t>
  </si>
  <si>
    <t>Maestría y Doctorado en Ciencias Matemáticas</t>
  </si>
  <si>
    <t>Maestría en Ciencias Matemáticas</t>
  </si>
  <si>
    <t>Doctorado en Ciencias Matemáticas</t>
  </si>
  <si>
    <t>Maestría en Educación Matemática</t>
  </si>
  <si>
    <t>CIENCIAS BIOLÓGICAS Y DE LA SALUD</t>
  </si>
  <si>
    <t>Maestría y Doctorado en Ciencias Bioquímicas</t>
  </si>
  <si>
    <t>Maestría en Ciencias Bioquímicas</t>
  </si>
  <si>
    <t>Doctorado en Ciencias Bioquímicas</t>
  </si>
  <si>
    <t>Doctorado en Ciencias Biomédicas</t>
  </si>
  <si>
    <t>Maestría en Ciencias (Neurobiología)</t>
  </si>
  <si>
    <t>Maestría y Doctorado en Ciencias Químicas</t>
  </si>
  <si>
    <t>Maestría en Ciencias Químicas</t>
  </si>
  <si>
    <t>Doctorado en Ciencias Químicas</t>
  </si>
  <si>
    <t>Maestría y Doctorado en Ciencias Médicas</t>
  </si>
  <si>
    <t>Maestría en Ciencias de la Salud</t>
  </si>
  <si>
    <t>Maestría en Ciencias Médicas</t>
  </si>
  <si>
    <t>Maestría en Ciencias Odontológicas</t>
  </si>
  <si>
    <t>Doctorado en Ciencias de la Salud</t>
  </si>
  <si>
    <t>Doctorado en Ciencias Médicas</t>
  </si>
  <si>
    <t>Doctorado en Ciencias Odontológicas</t>
  </si>
  <si>
    <t>Maestría en Enfermería</t>
  </si>
  <si>
    <t>Maestría y Doctorado en Ciencias de la Producción y</t>
  </si>
  <si>
    <t>de la Salud Animal</t>
  </si>
  <si>
    <t>Maestría en Ciencias de la Producción y de la Salud Animal</t>
  </si>
  <si>
    <t>Doctorado en Ciencias de la Producción y de la Salud Animal</t>
  </si>
  <si>
    <t>Posgrado en Ciencias del Mar y Limnología</t>
  </si>
  <si>
    <t>Maestría en Ciencias del Mar y Limnología</t>
  </si>
  <si>
    <t>Doctorado en Ciencias del Mar y Limnología</t>
  </si>
  <si>
    <t>Posgrado en Ciencias Biológicas</t>
  </si>
  <si>
    <t>Maestría en Ciencias Biológicas</t>
  </si>
  <si>
    <t>Doctorado en Ciencias Biológicas</t>
  </si>
  <si>
    <t>CIENCIAS SOCIALES</t>
  </si>
  <si>
    <t>Posgrado en Antropología</t>
  </si>
  <si>
    <t>Maestría en Antropología</t>
  </si>
  <si>
    <t>Doctorado en Antropología</t>
  </si>
  <si>
    <t>Posgrado en Ciencias de la Administración</t>
  </si>
  <si>
    <t>Maestría en Administración</t>
  </si>
  <si>
    <t>Maestría en Auditoría</t>
  </si>
  <si>
    <t>Maestría en Finanzas</t>
  </si>
  <si>
    <t>Doctorado en Ciencias de la Administración</t>
  </si>
  <si>
    <t>CIENCIAS SOCIALES (continuación)</t>
  </si>
  <si>
    <t>Maestría y Doctorado en Psicología</t>
  </si>
  <si>
    <t>Maestría en Psicología</t>
  </si>
  <si>
    <t>Doctorado en Psicología</t>
  </si>
  <si>
    <t>Posgrado en Derecho</t>
  </si>
  <si>
    <t>Maestría en Derecho</t>
  </si>
  <si>
    <t>Maestría en Política Criminal</t>
  </si>
  <si>
    <t>Doctorado en Derecho</t>
  </si>
  <si>
    <t>Posgrado en Ciencias Políticas y Sociales</t>
  </si>
  <si>
    <t>Maestría en Comunicación</t>
  </si>
  <si>
    <t>Maestría en Estudios en Relaciones Internacionales</t>
  </si>
  <si>
    <t>Maestría en Estudios Políticos y Sociales</t>
  </si>
  <si>
    <t>Maestría en Gobierno y Asuntos Públicos</t>
  </si>
  <si>
    <t>Doctorado en Ciencias Políticas y Sociales</t>
  </si>
  <si>
    <t>Posgrado en Economía</t>
  </si>
  <si>
    <t>Maestría en Economía</t>
  </si>
  <si>
    <t>Doctorado en Economía</t>
  </si>
  <si>
    <t>Posgrado en Estudios Latinoamericanos</t>
  </si>
  <si>
    <t>Maestría en Estudios Latinoamericanos</t>
  </si>
  <si>
    <t>Doctorado en Estudios Latinoamericanos</t>
  </si>
  <si>
    <t>Posgrado en Geografía</t>
  </si>
  <si>
    <t>Maestría en Geografía</t>
  </si>
  <si>
    <t>Doctorado en Geografía</t>
  </si>
  <si>
    <t>HUMANIDADES Y ARTES</t>
  </si>
  <si>
    <t>Maestría y Doctorado en Filosofía de la Ciencia</t>
  </si>
  <si>
    <t>Maestría en Filosofía de la Ciencia</t>
  </si>
  <si>
    <t>Doctorado en Filosofía de la Ciencia</t>
  </si>
  <si>
    <t>Maestría y Doctorado en Estudios Mesoamericanos</t>
  </si>
  <si>
    <t>Maestría en Estudios Mesoamericanos</t>
  </si>
  <si>
    <t>Doctorado en Estudios Mesoamericanos</t>
  </si>
  <si>
    <t>Maestría y Doctorado en Bibliotecología y Estudios de la Información</t>
  </si>
  <si>
    <t>Maestría en Bibliotecología y Estudios de la Información</t>
  </si>
  <si>
    <t>Doctorado en Bibliotecología y Estudios de la Información</t>
  </si>
  <si>
    <t>Maestría y Doctorado en Historia del Arte</t>
  </si>
  <si>
    <t>Maestría en Historia del Arte</t>
  </si>
  <si>
    <t>Doctorado en Historia del Arte</t>
  </si>
  <si>
    <t>Maestría y Doctorado en Historia</t>
  </si>
  <si>
    <t>Maestría en Historia</t>
  </si>
  <si>
    <t>Doctorado en Historia</t>
  </si>
  <si>
    <t>HUMANIDADES Y ARTES (continuaciòn)</t>
  </si>
  <si>
    <t>Maestría y Doctorado en Lingüística</t>
  </si>
  <si>
    <t>Maestría en Lingüística Aplicada</t>
  </si>
  <si>
    <t>Maestría en Lingüística Hispánica</t>
  </si>
  <si>
    <t>Doctorado en Lingüística</t>
  </si>
  <si>
    <t>Maestría y Doctorado en Arquitectura</t>
  </si>
  <si>
    <t>Maestría en Arquitectura</t>
  </si>
  <si>
    <t>Doctorado en Arquitectura</t>
  </si>
  <si>
    <t>Maestría y Doctorado en Letras</t>
  </si>
  <si>
    <t>Maestría en Letras</t>
  </si>
  <si>
    <t>Doctorado en Letras</t>
  </si>
  <si>
    <t>Maestría y Doctorado en Filosofía</t>
  </si>
  <si>
    <t>Maestría en Filosofía</t>
  </si>
  <si>
    <t>Doctorado en Filosofía</t>
  </si>
  <si>
    <t>Maestría en Artes Visuales</t>
  </si>
  <si>
    <t>Maestría y Doctorado en Pedagogía</t>
  </si>
  <si>
    <t>Maestría en Pedagogía</t>
  </si>
  <si>
    <t>Doctorado en Pedagogía</t>
  </si>
  <si>
    <t>Maestría y Doctorado en Urbanismo</t>
  </si>
  <si>
    <t>Maestría en Urbanismo</t>
  </si>
  <si>
    <t>Doctorado en Urbanismo</t>
  </si>
  <si>
    <t>Maestría en Diseño Industrial</t>
  </si>
  <si>
    <t xml:space="preserve">ESPECIALIZACIONES </t>
  </si>
  <si>
    <t>Dependencia / Programa</t>
  </si>
  <si>
    <t>Facultad de Arquitectura</t>
  </si>
  <si>
    <t>Cubiertas Ligeras</t>
  </si>
  <si>
    <t>Valuación Inmobiliaria</t>
  </si>
  <si>
    <t>Vivienda</t>
  </si>
  <si>
    <t>Microscopía Electrónica Aplicada a las Ciencias Biológicas</t>
  </si>
  <si>
    <t>Alta Dirección</t>
  </si>
  <si>
    <t>Dirección de Recursos Humanos</t>
  </si>
  <si>
    <t>Finanzas</t>
  </si>
  <si>
    <t>Fiscal</t>
  </si>
  <si>
    <t>Mercadotecnia</t>
  </si>
  <si>
    <t>Comercio Exterior</t>
  </si>
  <si>
    <t>Derecho Administrativo</t>
  </si>
  <si>
    <t>Derecho Civil</t>
  </si>
  <si>
    <t>Derecho Constitucional y Administrativo</t>
  </si>
  <si>
    <t>Derecho de la Propiedad Intelectual</t>
  </si>
  <si>
    <t>Derecho Electoral</t>
  </si>
  <si>
    <t>Derecho Empresarial</t>
  </si>
  <si>
    <t>Derecho Familiar</t>
  </si>
  <si>
    <t>Derecho Financiero</t>
  </si>
  <si>
    <t>Derecho Fiscal</t>
  </si>
  <si>
    <t>Derecho Internacional Privado</t>
  </si>
  <si>
    <t>Derecho Internacional Público</t>
  </si>
  <si>
    <t>Derecho Penal</t>
  </si>
  <si>
    <t>Derecho Social</t>
  </si>
  <si>
    <t>Derechos Humanos</t>
  </si>
  <si>
    <t>Procuración y Administración de Justicia</t>
  </si>
  <si>
    <t>Historia del Arte</t>
  </si>
  <si>
    <t>Medicina</t>
  </si>
  <si>
    <t>Ciencias de la Producción y de la Salud Animal</t>
  </si>
  <si>
    <t>Diagnóstico Veterinario</t>
  </si>
  <si>
    <t>Medicina y Cirugía Veterinaria</t>
  </si>
  <si>
    <t>Odontología</t>
  </si>
  <si>
    <t>Odontopediatría</t>
  </si>
  <si>
    <t>Ortodoncia</t>
  </si>
  <si>
    <t>Bioquímica Clínica</t>
  </si>
  <si>
    <t>Trabajo Social en el Sector Salud</t>
  </si>
  <si>
    <t>Trabajo Social en Modelos de Intervención con Adultos Mayores</t>
  </si>
  <si>
    <t xml:space="preserve">Trabajo Social en Modelos de Intervención con Jóvenes </t>
  </si>
  <si>
    <t>Trabajo Social en Modelos de Intervención con Mujeres</t>
  </si>
  <si>
    <t>Control de Calidad</t>
  </si>
  <si>
    <t>Costos de la Construcción</t>
  </si>
  <si>
    <t>Geotecnia</t>
  </si>
  <si>
    <t>Instituciones Administrativas de Finanzas Públicas</t>
  </si>
  <si>
    <t>Puentes</t>
  </si>
  <si>
    <t>Endoperiodontología</t>
  </si>
  <si>
    <t>Psicología (Metodología de la Teoría en Investigación Conductual)</t>
  </si>
  <si>
    <t>Desarrollo Farmacéutico</t>
  </si>
  <si>
    <t>Estomatología en Atención Primaria</t>
  </si>
  <si>
    <t>Estomatología para el Niño y el Adolescente</t>
  </si>
  <si>
    <t>Procesos Farmacéuticos</t>
  </si>
  <si>
    <t>Salud en el Trabajo y su Impacto Ambiental</t>
  </si>
  <si>
    <t>Instituto de Investigaciones en Matemáticas Aplicadas y en Sistemas</t>
  </si>
  <si>
    <t>Estadística Aplicada</t>
  </si>
  <si>
    <r>
      <t>Facultad de Medicina Veterinaria y Zootecnia</t>
    </r>
    <r>
      <rPr>
        <vertAlign val="superscript"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</si>
</sst>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%"/>
    <numFmt numFmtId="171" formatCode="0.0"/>
    <numFmt numFmtId="172" formatCode="0.00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0000000"/>
    <numFmt numFmtId="178" formatCode="0.0000000"/>
    <numFmt numFmtId="179" formatCode="0.000000"/>
    <numFmt numFmtId="180" formatCode="0.00000"/>
    <numFmt numFmtId="181" formatCode="0.00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9" fillId="0" borderId="0" xfId="27" applyFont="1" applyAlignment="1">
      <alignment horizontal="centerContinuous"/>
      <protection/>
    </xf>
    <xf numFmtId="0" fontId="6" fillId="0" borderId="0" xfId="27" applyFont="1" applyAlignment="1">
      <alignment horizontal="centerContinuous"/>
      <protection/>
    </xf>
    <xf numFmtId="0" fontId="6" fillId="0" borderId="0" xfId="27" applyFont="1">
      <alignment/>
      <protection/>
    </xf>
    <xf numFmtId="0" fontId="6" fillId="0" borderId="1" xfId="27" applyFont="1" applyBorder="1">
      <alignment/>
      <protection/>
    </xf>
    <xf numFmtId="0" fontId="10" fillId="0" borderId="0" xfId="27" applyFont="1" applyAlignment="1">
      <alignment horizontal="centerContinuous"/>
      <protection/>
    </xf>
    <xf numFmtId="0" fontId="10" fillId="0" borderId="0" xfId="27" applyFont="1">
      <alignment/>
      <protection/>
    </xf>
    <xf numFmtId="0" fontId="10" fillId="0" borderId="0" xfId="27" applyFont="1" applyAlignment="1">
      <alignment horizontal="right"/>
      <protection/>
    </xf>
    <xf numFmtId="0" fontId="10" fillId="0" borderId="1" xfId="27" applyFont="1" applyBorder="1" applyAlignment="1">
      <alignment horizontal="left"/>
      <protection/>
    </xf>
    <xf numFmtId="0" fontId="10" fillId="0" borderId="1" xfId="27" applyFont="1" applyBorder="1" applyAlignment="1">
      <alignment horizontal="center"/>
      <protection/>
    </xf>
    <xf numFmtId="0" fontId="10" fillId="0" borderId="1" xfId="27" applyFont="1" applyBorder="1">
      <alignment/>
      <protection/>
    </xf>
    <xf numFmtId="0" fontId="6" fillId="0" borderId="0" xfId="27" applyFont="1" applyAlignment="1">
      <alignment horizontal="center"/>
      <protection/>
    </xf>
    <xf numFmtId="3" fontId="6" fillId="0" borderId="0" xfId="27" applyNumberFormat="1" applyFont="1">
      <alignment/>
      <protection/>
    </xf>
    <xf numFmtId="0" fontId="9" fillId="0" borderId="0" xfId="27" applyFont="1">
      <alignment/>
      <protection/>
    </xf>
    <xf numFmtId="1" fontId="6" fillId="0" borderId="0" xfId="27" applyNumberFormat="1" applyFont="1">
      <alignment/>
      <protection/>
    </xf>
    <xf numFmtId="0" fontId="12" fillId="0" borderId="0" xfId="27" applyFont="1">
      <alignment/>
      <protection/>
    </xf>
    <xf numFmtId="0" fontId="6" fillId="0" borderId="0" xfId="27" applyFont="1" applyAlignment="1" quotePrefix="1">
      <alignment horizontal="left"/>
      <protection/>
    </xf>
    <xf numFmtId="3" fontId="6" fillId="0" borderId="1" xfId="27" applyNumberFormat="1" applyFont="1" applyBorder="1">
      <alignment/>
      <protection/>
    </xf>
    <xf numFmtId="0" fontId="9" fillId="0" borderId="1" xfId="27" applyFont="1" applyBorder="1" applyAlignment="1">
      <alignment horizontal="centerContinuous"/>
      <protection/>
    </xf>
    <xf numFmtId="0" fontId="6" fillId="0" borderId="1" xfId="27" applyFont="1" applyBorder="1" applyAlignment="1">
      <alignment horizontal="centerContinuous"/>
      <protection/>
    </xf>
    <xf numFmtId="0" fontId="10" fillId="0" borderId="1" xfId="27" applyFont="1" applyBorder="1" applyAlignment="1">
      <alignment horizontal="right"/>
      <protection/>
    </xf>
    <xf numFmtId="0" fontId="10" fillId="0" borderId="1" xfId="27" applyFont="1" applyBorder="1" applyAlignment="1">
      <alignment horizontal="centerContinuous"/>
      <protection/>
    </xf>
    <xf numFmtId="1" fontId="6" fillId="0" borderId="1" xfId="27" applyNumberFormat="1" applyFont="1" applyBorder="1">
      <alignment/>
      <protection/>
    </xf>
    <xf numFmtId="0" fontId="12" fillId="0" borderId="0" xfId="27" applyFont="1" applyAlignment="1">
      <alignment horizontal="left"/>
      <protection/>
    </xf>
    <xf numFmtId="0" fontId="6" fillId="0" borderId="0" xfId="27" applyFont="1" applyBorder="1">
      <alignment/>
      <protection/>
    </xf>
    <xf numFmtId="1" fontId="6" fillId="0" borderId="0" xfId="27" applyNumberFormat="1" applyFont="1" applyBorder="1">
      <alignment/>
      <protection/>
    </xf>
    <xf numFmtId="3" fontId="6" fillId="0" borderId="0" xfId="27" applyNumberFormat="1" applyFont="1" applyBorder="1">
      <alignment/>
      <protection/>
    </xf>
    <xf numFmtId="3" fontId="9" fillId="0" borderId="0" xfId="24" applyNumberFormat="1" applyFont="1" applyAlignment="1">
      <alignment horizontal="centerContinuous"/>
      <protection/>
    </xf>
    <xf numFmtId="0" fontId="6" fillId="0" borderId="0" xfId="24" applyFont="1" applyAlignment="1">
      <alignment horizontal="centerContinuous"/>
      <protection/>
    </xf>
    <xf numFmtId="3" fontId="6" fillId="0" borderId="0" xfId="24" applyNumberFormat="1" applyFont="1" applyAlignment="1">
      <alignment horizontal="centerContinuous"/>
      <protection/>
    </xf>
    <xf numFmtId="3" fontId="6" fillId="0" borderId="0" xfId="24" applyNumberFormat="1" applyFont="1">
      <alignment/>
      <protection/>
    </xf>
    <xf numFmtId="3" fontId="6" fillId="0" borderId="2" xfId="24" applyNumberFormat="1" applyFont="1" applyBorder="1">
      <alignment/>
      <protection/>
    </xf>
    <xf numFmtId="3" fontId="10" fillId="0" borderId="0" xfId="24" applyNumberFormat="1" applyFont="1" applyAlignment="1">
      <alignment horizontal="centerContinuous"/>
      <protection/>
    </xf>
    <xf numFmtId="3" fontId="10" fillId="0" borderId="0" xfId="24" applyNumberFormat="1" applyFont="1">
      <alignment/>
      <protection/>
    </xf>
    <xf numFmtId="3" fontId="10" fillId="0" borderId="0" xfId="24" applyNumberFormat="1" applyFont="1" applyAlignment="1">
      <alignment horizontal="right"/>
      <protection/>
    </xf>
    <xf numFmtId="3" fontId="6" fillId="0" borderId="1" xfId="24" applyNumberFormat="1" applyFont="1" applyBorder="1">
      <alignment/>
      <protection/>
    </xf>
    <xf numFmtId="0" fontId="6" fillId="0" borderId="0" xfId="24" applyFont="1">
      <alignment/>
      <protection/>
    </xf>
    <xf numFmtId="3" fontId="6" fillId="0" borderId="0" xfId="24" applyNumberFormat="1" applyFont="1" applyAlignment="1" quotePrefix="1">
      <alignment horizontal="left"/>
      <protection/>
    </xf>
    <xf numFmtId="0" fontId="10" fillId="0" borderId="0" xfId="24" applyFont="1">
      <alignment/>
      <protection/>
    </xf>
    <xf numFmtId="0" fontId="9" fillId="0" borderId="0" xfId="25" applyFont="1" applyAlignment="1">
      <alignment horizontal="centerContinuous"/>
      <protection/>
    </xf>
    <xf numFmtId="0" fontId="6" fillId="0" borderId="0" xfId="25" applyFont="1" applyAlignment="1">
      <alignment horizontal="centerContinuous"/>
      <protection/>
    </xf>
    <xf numFmtId="1" fontId="6" fillId="0" borderId="0" xfId="25" applyNumberFormat="1" applyFont="1" applyAlignment="1">
      <alignment horizontal="centerContinuous"/>
      <protection/>
    </xf>
    <xf numFmtId="0" fontId="6" fillId="0" borderId="0" xfId="25" applyFont="1" applyAlignment="1">
      <alignment/>
      <protection/>
    </xf>
    <xf numFmtId="0" fontId="6" fillId="0" borderId="0" xfId="25" applyFont="1">
      <alignment/>
      <protection/>
    </xf>
    <xf numFmtId="0" fontId="9" fillId="0" borderId="1" xfId="25" applyFont="1" applyBorder="1" applyAlignment="1">
      <alignment horizontal="centerContinuous"/>
      <protection/>
    </xf>
    <xf numFmtId="0" fontId="6" fillId="0" borderId="1" xfId="25" applyFont="1" applyBorder="1" applyAlignment="1">
      <alignment horizontal="centerContinuous"/>
      <protection/>
    </xf>
    <xf numFmtId="1" fontId="6" fillId="0" borderId="1" xfId="25" applyNumberFormat="1" applyFont="1" applyBorder="1" applyAlignment="1">
      <alignment horizontal="centerContinuous"/>
      <protection/>
    </xf>
    <xf numFmtId="1" fontId="10" fillId="0" borderId="0" xfId="25" applyNumberFormat="1" applyFont="1" applyAlignment="1">
      <alignment horizontal="centerContinuous"/>
      <protection/>
    </xf>
    <xf numFmtId="1" fontId="10" fillId="0" borderId="0" xfId="25" applyNumberFormat="1" applyFont="1" applyAlignment="1">
      <alignment horizontal="center"/>
      <protection/>
    </xf>
    <xf numFmtId="0" fontId="6" fillId="0" borderId="0" xfId="25" applyFont="1" applyAlignment="1">
      <alignment horizontal="center"/>
      <protection/>
    </xf>
    <xf numFmtId="0" fontId="13" fillId="0" borderId="0" xfId="25" applyFont="1" applyAlignment="1">
      <alignment horizontal="centerContinuous"/>
      <protection/>
    </xf>
    <xf numFmtId="0" fontId="10" fillId="0" borderId="0" xfId="25" applyFont="1" applyAlignment="1">
      <alignment/>
      <protection/>
    </xf>
    <xf numFmtId="1" fontId="10" fillId="0" borderId="0" xfId="25" applyNumberFormat="1" applyFont="1" applyAlignment="1">
      <alignment horizontal="right"/>
      <protection/>
    </xf>
    <xf numFmtId="0" fontId="10" fillId="0" borderId="0" xfId="25" applyFont="1" applyAlignment="1">
      <alignment horizontal="center"/>
      <protection/>
    </xf>
    <xf numFmtId="0" fontId="10" fillId="0" borderId="0" xfId="25" applyFont="1">
      <alignment/>
      <protection/>
    </xf>
    <xf numFmtId="0" fontId="13" fillId="0" borderId="1" xfId="25" applyFont="1" applyBorder="1" applyAlignment="1">
      <alignment horizontal="centerContinuous"/>
      <protection/>
    </xf>
    <xf numFmtId="0" fontId="10" fillId="0" borderId="1" xfId="25" applyFont="1" applyBorder="1" applyAlignment="1">
      <alignment/>
      <protection/>
    </xf>
    <xf numFmtId="1" fontId="10" fillId="0" borderId="1" xfId="25" applyNumberFormat="1" applyFont="1" applyBorder="1" applyAlignment="1">
      <alignment horizontal="centerContinuous"/>
      <protection/>
    </xf>
    <xf numFmtId="0" fontId="10" fillId="0" borderId="1" xfId="25" applyFont="1" applyBorder="1" applyAlignment="1">
      <alignment horizontal="centerContinuous"/>
      <protection/>
    </xf>
    <xf numFmtId="1" fontId="10" fillId="0" borderId="0" xfId="25" applyNumberFormat="1" applyFont="1">
      <alignment/>
      <protection/>
    </xf>
    <xf numFmtId="3" fontId="6" fillId="0" borderId="0" xfId="25" applyNumberFormat="1" applyFont="1">
      <alignment/>
      <protection/>
    </xf>
    <xf numFmtId="1" fontId="6" fillId="0" borderId="0" xfId="25" applyNumberFormat="1" applyFont="1">
      <alignment/>
      <protection/>
    </xf>
    <xf numFmtId="0" fontId="6" fillId="0" borderId="1" xfId="25" applyFont="1" applyBorder="1">
      <alignment/>
      <protection/>
    </xf>
    <xf numFmtId="1" fontId="6" fillId="0" borderId="1" xfId="25" applyNumberFormat="1" applyFont="1" applyBorder="1">
      <alignment/>
      <protection/>
    </xf>
    <xf numFmtId="0" fontId="6" fillId="0" borderId="0" xfId="25" applyFont="1" applyBorder="1">
      <alignment/>
      <protection/>
    </xf>
    <xf numFmtId="1" fontId="6" fillId="0" borderId="0" xfId="25" applyNumberFormat="1" applyFont="1" applyBorder="1">
      <alignment/>
      <protection/>
    </xf>
    <xf numFmtId="3" fontId="6" fillId="0" borderId="0" xfId="25" applyNumberFormat="1" applyFont="1" applyBorder="1">
      <alignment/>
      <protection/>
    </xf>
    <xf numFmtId="1" fontId="6" fillId="0" borderId="0" xfId="24" applyNumberFormat="1" applyFont="1">
      <alignment/>
      <protection/>
    </xf>
    <xf numFmtId="0" fontId="10" fillId="0" borderId="0" xfId="27" applyFont="1" applyBorder="1" applyAlignment="1">
      <alignment horizontal="centerContinuous"/>
      <protection/>
    </xf>
    <xf numFmtId="0" fontId="6" fillId="0" borderId="0" xfId="27" applyFont="1" applyBorder="1" applyAlignment="1">
      <alignment horizontal="centerContinuous"/>
      <protection/>
    </xf>
    <xf numFmtId="0" fontId="10" fillId="0" borderId="0" xfId="27" applyFont="1" applyBorder="1" applyAlignment="1" quotePrefix="1">
      <alignment horizontal="right"/>
      <protection/>
    </xf>
    <xf numFmtId="0" fontId="10" fillId="0" borderId="0" xfId="27" applyFont="1" applyBorder="1" applyAlignment="1">
      <alignment horizontal="right"/>
      <protection/>
    </xf>
    <xf numFmtId="0" fontId="10" fillId="0" borderId="1" xfId="27" applyFont="1" applyBorder="1" applyAlignment="1" quotePrefix="1">
      <alignment horizontal="right"/>
      <protection/>
    </xf>
    <xf numFmtId="3" fontId="9" fillId="0" borderId="0" xfId="27" applyNumberFormat="1" applyFont="1" applyBorder="1">
      <alignment/>
      <protection/>
    </xf>
    <xf numFmtId="3" fontId="9" fillId="0" borderId="0" xfId="27" applyNumberFormat="1" applyFont="1">
      <alignment/>
      <protection/>
    </xf>
    <xf numFmtId="0" fontId="11" fillId="0" borderId="0" xfId="27" applyFont="1">
      <alignment/>
      <protection/>
    </xf>
    <xf numFmtId="0" fontId="6" fillId="0" borderId="0" xfId="27" applyFont="1" applyBorder="1" applyAlignment="1" quotePrefix="1">
      <alignment horizontal="left"/>
      <protection/>
    </xf>
    <xf numFmtId="0" fontId="9" fillId="0" borderId="0" xfId="27" applyFont="1" applyBorder="1">
      <alignment/>
      <protection/>
    </xf>
    <xf numFmtId="0" fontId="12" fillId="0" borderId="0" xfId="27" applyFont="1" applyBorder="1">
      <alignment/>
      <protection/>
    </xf>
    <xf numFmtId="49" fontId="6" fillId="0" borderId="0" xfId="24" applyNumberFormat="1" applyFont="1">
      <alignment/>
      <protection/>
    </xf>
    <xf numFmtId="3" fontId="6" fillId="0" borderId="1" xfId="25" applyNumberFormat="1" applyFont="1" applyBorder="1">
      <alignment/>
      <protection/>
    </xf>
    <xf numFmtId="3" fontId="6" fillId="0" borderId="0" xfId="24" applyNumberFormat="1" applyFont="1" applyAlignment="1">
      <alignment/>
      <protection/>
    </xf>
    <xf numFmtId="1" fontId="6" fillId="0" borderId="1" xfId="24" applyNumberFormat="1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1" fontId="9" fillId="0" borderId="0" xfId="27" applyNumberFormat="1" applyFont="1" applyBorder="1">
      <alignment/>
      <protection/>
    </xf>
    <xf numFmtId="0" fontId="9" fillId="0" borderId="0" xfId="27" applyFont="1" applyBorder="1" applyAlignment="1">
      <alignment horizontal="centerContinuous"/>
      <protection/>
    </xf>
    <xf numFmtId="3" fontId="9" fillId="0" borderId="0" xfId="27" applyNumberFormat="1" applyFont="1" applyBorder="1" applyAlignment="1">
      <alignment horizontal="centerContinuous"/>
      <protection/>
    </xf>
    <xf numFmtId="0" fontId="10" fillId="0" borderId="0" xfId="27" applyFont="1" applyBorder="1">
      <alignment/>
      <protection/>
    </xf>
    <xf numFmtId="0" fontId="10" fillId="0" borderId="0" xfId="27" applyFont="1" applyBorder="1" applyAlignment="1">
      <alignment horizontal="center"/>
      <protection/>
    </xf>
    <xf numFmtId="0" fontId="6" fillId="0" borderId="0" xfId="27" applyFont="1" applyBorder="1" applyAlignment="1">
      <alignment horizontal="left"/>
      <protection/>
    </xf>
    <xf numFmtId="0" fontId="6" fillId="0" borderId="0" xfId="27" applyFont="1" applyBorder="1" applyAlignment="1">
      <alignment horizontal="center"/>
      <protection/>
    </xf>
    <xf numFmtId="3" fontId="14" fillId="0" borderId="0" xfId="23" applyNumberFormat="1" applyFont="1" applyFill="1" applyBorder="1" applyAlignment="1">
      <alignment horizontal="right" wrapText="1"/>
      <protection/>
    </xf>
    <xf numFmtId="3" fontId="14" fillId="0" borderId="0" xfId="23" applyNumberFormat="1" applyFont="1" applyFill="1" applyBorder="1" applyAlignment="1">
      <alignment horizontal="left" wrapText="1"/>
      <protection/>
    </xf>
    <xf numFmtId="1" fontId="6" fillId="0" borderId="0" xfId="27" applyNumberFormat="1" applyFont="1" applyBorder="1" applyProtection="1">
      <alignment/>
      <protection/>
    </xf>
    <xf numFmtId="3" fontId="6" fillId="0" borderId="0" xfId="27" applyNumberFormat="1" applyFont="1" applyBorder="1" applyProtection="1">
      <alignment/>
      <protection/>
    </xf>
    <xf numFmtId="0" fontId="6" fillId="0" borderId="0" xfId="0" applyNumberFormat="1" applyFont="1" applyBorder="1" applyAlignment="1" quotePrefix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 quotePrefix="1">
      <alignment/>
    </xf>
    <xf numFmtId="49" fontId="6" fillId="0" borderId="0" xfId="27" applyNumberFormat="1" applyFont="1" applyBorder="1">
      <alignment/>
      <protection/>
    </xf>
    <xf numFmtId="1" fontId="9" fillId="0" borderId="0" xfId="27" applyNumberFormat="1" applyFont="1" applyBorder="1" applyProtection="1">
      <alignment/>
      <protection/>
    </xf>
    <xf numFmtId="1" fontId="6" fillId="0" borderId="0" xfId="27" applyNumberFormat="1" applyFont="1" applyBorder="1" applyAlignment="1" applyProtection="1" quotePrefix="1">
      <alignment horizontal="left"/>
      <protection/>
    </xf>
    <xf numFmtId="1" fontId="12" fillId="0" borderId="0" xfId="27" applyNumberFormat="1" applyFont="1" applyBorder="1" applyAlignment="1" applyProtection="1">
      <alignment horizontal="left"/>
      <protection/>
    </xf>
    <xf numFmtId="1" fontId="10" fillId="0" borderId="0" xfId="27" applyNumberFormat="1" applyFont="1" applyBorder="1" applyAlignment="1" applyProtection="1" quotePrefix="1">
      <alignment horizontal="left"/>
      <protection/>
    </xf>
    <xf numFmtId="1" fontId="10" fillId="0" borderId="0" xfId="27" applyNumberFormat="1" applyFont="1" applyBorder="1" applyProtection="1">
      <alignment/>
      <protection/>
    </xf>
    <xf numFmtId="1" fontId="12" fillId="0" borderId="0" xfId="27" applyNumberFormat="1" applyFont="1" applyBorder="1" applyProtection="1">
      <alignment/>
      <protection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4" fillId="0" borderId="0" xfId="23" applyFont="1" applyFill="1" applyBorder="1" applyAlignment="1">
      <alignment horizontal="left" wrapText="1"/>
      <protection/>
    </xf>
    <xf numFmtId="1" fontId="10" fillId="0" borderId="0" xfId="27" applyNumberFormat="1" applyFont="1" applyBorder="1" applyAlignment="1" applyProtection="1">
      <alignment horizontal="left"/>
      <protection/>
    </xf>
    <xf numFmtId="3" fontId="9" fillId="0" borderId="0" xfId="27" applyNumberFormat="1" applyFont="1" applyBorder="1" applyProtection="1">
      <alignment/>
      <protection/>
    </xf>
    <xf numFmtId="1" fontId="6" fillId="0" borderId="0" xfId="27" applyNumberFormat="1" applyFont="1" applyBorder="1" applyAlignment="1" applyProtection="1">
      <alignment horizontal="left"/>
      <protection/>
    </xf>
    <xf numFmtId="1" fontId="6" fillId="0" borderId="1" xfId="27" applyNumberFormat="1" applyFont="1" applyBorder="1" applyProtection="1">
      <alignment/>
      <protection/>
    </xf>
    <xf numFmtId="3" fontId="6" fillId="0" borderId="1" xfId="27" applyNumberFormat="1" applyFont="1" applyBorder="1" applyProtection="1">
      <alignment/>
      <protection/>
    </xf>
    <xf numFmtId="0" fontId="9" fillId="0" borderId="0" xfId="27" applyFont="1" applyBorder="1" applyAlignment="1">
      <alignment/>
      <protection/>
    </xf>
    <xf numFmtId="0" fontId="10" fillId="0" borderId="0" xfId="27" applyFont="1" applyBorder="1" applyAlignment="1">
      <alignment/>
      <protection/>
    </xf>
    <xf numFmtId="1" fontId="6" fillId="0" borderId="0" xfId="27" applyNumberFormat="1" applyFont="1" applyBorder="1" applyAlignment="1" quotePrefix="1">
      <alignment horizontal="left"/>
      <protection/>
    </xf>
    <xf numFmtId="3" fontId="6" fillId="0" borderId="0" xfId="27" applyNumberFormat="1" applyFont="1" applyFill="1" applyBorder="1">
      <alignment/>
      <protection/>
    </xf>
    <xf numFmtId="0" fontId="14" fillId="0" borderId="0" xfId="23" applyFont="1" applyFill="1" applyBorder="1" applyAlignment="1">
      <alignment horizontal="right" wrapText="1"/>
      <protection/>
    </xf>
    <xf numFmtId="3" fontId="14" fillId="0" borderId="0" xfId="23" applyNumberFormat="1" applyFont="1" applyFill="1" applyBorder="1" applyAlignment="1">
      <alignment horizontal="right" wrapText="1"/>
      <protection/>
    </xf>
    <xf numFmtId="0" fontId="6" fillId="0" borderId="0" xfId="0" applyNumberFormat="1" applyFont="1" applyFill="1" applyBorder="1" applyAlignment="1" quotePrefix="1">
      <alignment/>
    </xf>
    <xf numFmtId="3" fontId="6" fillId="0" borderId="0" xfId="27" applyNumberFormat="1" applyFont="1" applyFill="1">
      <alignment/>
      <protection/>
    </xf>
    <xf numFmtId="0" fontId="6" fillId="0" borderId="0" xfId="27" applyFont="1" applyFill="1">
      <alignment/>
      <protection/>
    </xf>
    <xf numFmtId="1" fontId="6" fillId="0" borderId="0" xfId="27" applyNumberFormat="1" applyFont="1" applyFill="1" applyBorder="1">
      <alignment/>
      <protection/>
    </xf>
    <xf numFmtId="49" fontId="6" fillId="0" borderId="0" xfId="27" applyNumberFormat="1" applyFont="1" applyFill="1">
      <alignment/>
      <protection/>
    </xf>
    <xf numFmtId="3" fontId="6" fillId="0" borderId="1" xfId="27" applyNumberFormat="1" applyFont="1" applyFill="1" applyBorder="1">
      <alignment/>
      <protection/>
    </xf>
    <xf numFmtId="0" fontId="6" fillId="0" borderId="1" xfId="27" applyFont="1" applyFill="1" applyBorder="1">
      <alignment/>
      <protection/>
    </xf>
    <xf numFmtId="0" fontId="0" fillId="0" borderId="0" xfId="0" applyNumberFormat="1" applyFill="1" applyAlignment="1" quotePrefix="1">
      <alignment/>
    </xf>
    <xf numFmtId="3" fontId="6" fillId="0" borderId="0" xfId="0" applyNumberFormat="1" applyFont="1" applyFill="1" applyBorder="1" applyAlignment="1" quotePrefix="1">
      <alignment/>
    </xf>
    <xf numFmtId="0" fontId="9" fillId="0" borderId="0" xfId="0" applyNumberFormat="1" applyFont="1" applyFill="1" applyAlignment="1" quotePrefix="1">
      <alignment/>
    </xf>
    <xf numFmtId="3" fontId="9" fillId="0" borderId="0" xfId="27" applyNumberFormat="1" applyFont="1" applyFill="1">
      <alignment/>
      <protection/>
    </xf>
    <xf numFmtId="3" fontId="6" fillId="0" borderId="0" xfId="27" applyNumberFormat="1" applyFont="1" applyBorder="1" applyAlignment="1">
      <alignment horizontal="left"/>
      <protection/>
    </xf>
    <xf numFmtId="3" fontId="6" fillId="0" borderId="0" xfId="0" applyNumberFormat="1" applyFont="1" applyAlignment="1" quotePrefix="1">
      <alignment/>
    </xf>
    <xf numFmtId="1" fontId="6" fillId="0" borderId="0" xfId="27" applyNumberFormat="1" applyFont="1" applyFill="1" applyBorder="1" applyProtection="1">
      <alignment/>
      <protection/>
    </xf>
    <xf numFmtId="3" fontId="6" fillId="0" borderId="0" xfId="0" applyNumberFormat="1" applyFont="1" applyFill="1" applyAlignment="1" quotePrefix="1">
      <alignment/>
    </xf>
    <xf numFmtId="3" fontId="6" fillId="0" borderId="0" xfId="0" applyNumberFormat="1" applyFont="1" applyFill="1" applyBorder="1" applyAlignment="1">
      <alignment/>
    </xf>
    <xf numFmtId="0" fontId="6" fillId="0" borderId="0" xfId="27" applyFont="1" applyFill="1" applyBorder="1">
      <alignment/>
      <protection/>
    </xf>
    <xf numFmtId="3" fontId="6" fillId="0" borderId="0" xfId="27" applyNumberFormat="1" applyFont="1" applyFill="1" applyBorder="1" applyProtection="1">
      <alignment/>
      <protection/>
    </xf>
    <xf numFmtId="0" fontId="6" fillId="0" borderId="0" xfId="0" applyNumberFormat="1" applyFont="1" applyAlignment="1" quotePrefix="1">
      <alignment/>
    </xf>
    <xf numFmtId="0" fontId="6" fillId="0" borderId="0" xfId="27" applyFont="1" applyFill="1" applyBorder="1" applyAlignment="1" applyProtection="1">
      <alignment horizontal="left"/>
      <protection/>
    </xf>
    <xf numFmtId="0" fontId="12" fillId="0" borderId="0" xfId="27" applyFont="1" applyFill="1" applyBorder="1">
      <alignment/>
      <protection/>
    </xf>
    <xf numFmtId="0" fontId="6" fillId="0" borderId="0" xfId="27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6" fillId="0" borderId="1" xfId="24" applyNumberFormat="1" applyFont="1" applyBorder="1" applyAlignment="1">
      <alignment/>
      <protection/>
    </xf>
    <xf numFmtId="3" fontId="14" fillId="0" borderId="0" xfId="23" applyNumberFormat="1" applyFont="1" applyFill="1" applyBorder="1" applyAlignment="1" quotePrefix="1">
      <alignment horizontal="right" wrapText="1"/>
      <protection/>
    </xf>
    <xf numFmtId="0" fontId="6" fillId="0" borderId="0" xfId="0" applyNumberFormat="1" applyFont="1" applyFill="1" applyAlignment="1" quotePrefix="1">
      <alignment/>
    </xf>
    <xf numFmtId="3" fontId="9" fillId="0" borderId="0" xfId="27" applyNumberFormat="1" applyFont="1" applyFill="1" applyBorder="1">
      <alignment/>
      <protection/>
    </xf>
    <xf numFmtId="0" fontId="9" fillId="0" borderId="0" xfId="25" applyFont="1" applyBorder="1">
      <alignment/>
      <protection/>
    </xf>
    <xf numFmtId="1" fontId="9" fillId="0" borderId="0" xfId="25" applyNumberFormat="1" applyFont="1" applyBorder="1">
      <alignment/>
      <protection/>
    </xf>
    <xf numFmtId="3" fontId="9" fillId="0" borderId="0" xfId="25" applyNumberFormat="1" applyFont="1" applyBorder="1">
      <alignment/>
      <protection/>
    </xf>
    <xf numFmtId="3" fontId="9" fillId="0" borderId="0" xfId="25" applyNumberFormat="1" applyFont="1">
      <alignment/>
      <protection/>
    </xf>
    <xf numFmtId="3" fontId="9" fillId="0" borderId="0" xfId="24" applyNumberFormat="1" applyFont="1">
      <alignment/>
      <protection/>
    </xf>
    <xf numFmtId="3" fontId="9" fillId="0" borderId="0" xfId="24" applyNumberFormat="1" applyFont="1" applyAlignment="1">
      <alignment/>
      <protection/>
    </xf>
    <xf numFmtId="0" fontId="9" fillId="0" borderId="0" xfId="27" applyFont="1" applyAlignment="1">
      <alignment horizontal="center"/>
      <protection/>
    </xf>
    <xf numFmtId="0" fontId="9" fillId="0" borderId="0" xfId="25" applyFont="1" applyAlignment="1">
      <alignment horizontal="center"/>
      <protection/>
    </xf>
    <xf numFmtId="3" fontId="9" fillId="0" borderId="0" xfId="24" applyNumberFormat="1" applyFont="1" applyAlignment="1">
      <alignment horizontal="center"/>
      <protection/>
    </xf>
    <xf numFmtId="3" fontId="9" fillId="0" borderId="0" xfId="27" applyNumberFormat="1" applyFont="1" applyAlignment="1">
      <alignment horizontal="center"/>
      <protection/>
    </xf>
    <xf numFmtId="3" fontId="9" fillId="0" borderId="0" xfId="27" applyNumberFormat="1" applyFont="1" applyAlignment="1">
      <alignment horizontal="center"/>
      <protection/>
    </xf>
    <xf numFmtId="0" fontId="6" fillId="0" borderId="2" xfId="27" applyFont="1" applyBorder="1">
      <alignment/>
      <protection/>
    </xf>
    <xf numFmtId="0" fontId="10" fillId="0" borderId="0" xfId="27" applyFont="1" applyAlignment="1" quotePrefix="1">
      <alignment horizontal="right"/>
      <protection/>
    </xf>
    <xf numFmtId="0" fontId="10" fillId="0" borderId="0" xfId="27" applyFont="1" applyAlignment="1">
      <alignment/>
      <protection/>
    </xf>
    <xf numFmtId="3" fontId="6" fillId="0" borderId="0" xfId="26" applyNumberFormat="1" applyFont="1">
      <alignment/>
      <protection/>
    </xf>
    <xf numFmtId="3" fontId="9" fillId="0" borderId="0" xfId="26" applyNumberFormat="1" applyFont="1" applyAlignment="1">
      <alignment horizontal="center"/>
      <protection/>
    </xf>
    <xf numFmtId="3" fontId="9" fillId="0" borderId="0" xfId="26" applyNumberFormat="1" applyFont="1" applyAlignment="1">
      <alignment horizontal="centerContinuous"/>
      <protection/>
    </xf>
    <xf numFmtId="3" fontId="6" fillId="0" borderId="0" xfId="26" applyNumberFormat="1" applyFont="1" applyAlignment="1">
      <alignment horizontal="centerContinuous"/>
      <protection/>
    </xf>
    <xf numFmtId="3" fontId="6" fillId="0" borderId="0" xfId="26" applyNumberFormat="1" applyFont="1" applyAlignment="1">
      <alignment/>
      <protection/>
    </xf>
    <xf numFmtId="3" fontId="9" fillId="0" borderId="0" xfId="27" applyNumberFormat="1" applyFont="1" applyAlignment="1">
      <alignment horizontal="centerContinuous"/>
      <protection/>
    </xf>
    <xf numFmtId="3" fontId="13" fillId="0" borderId="2" xfId="26" applyNumberFormat="1" applyFont="1" applyBorder="1">
      <alignment/>
      <protection/>
    </xf>
    <xf numFmtId="3" fontId="10" fillId="0" borderId="2" xfId="26" applyNumberFormat="1" applyFont="1" applyBorder="1">
      <alignment/>
      <protection/>
    </xf>
    <xf numFmtId="3" fontId="10" fillId="0" borderId="0" xfId="26" applyNumberFormat="1" applyFont="1">
      <alignment/>
      <protection/>
    </xf>
    <xf numFmtId="3" fontId="10" fillId="0" borderId="0" xfId="26" applyNumberFormat="1" applyFont="1" applyAlignment="1">
      <alignment horizontal="centerContinuous"/>
      <protection/>
    </xf>
    <xf numFmtId="3" fontId="10" fillId="0" borderId="0" xfId="26" applyNumberFormat="1" applyFont="1" applyAlignment="1">
      <alignment horizontal="left"/>
      <protection/>
    </xf>
    <xf numFmtId="3" fontId="10" fillId="0" borderId="0" xfId="26" applyNumberFormat="1" applyFont="1" applyAlignment="1">
      <alignment horizontal="right"/>
      <protection/>
    </xf>
    <xf numFmtId="3" fontId="6" fillId="0" borderId="1" xfId="26" applyNumberFormat="1" applyFont="1" applyBorder="1">
      <alignment/>
      <protection/>
    </xf>
    <xf numFmtId="3" fontId="9" fillId="0" borderId="0" xfId="26" applyNumberFormat="1" applyFont="1">
      <alignment/>
      <protection/>
    </xf>
    <xf numFmtId="3" fontId="9" fillId="0" borderId="0" xfId="26" applyNumberFormat="1" applyFont="1" applyFill="1">
      <alignment/>
      <protection/>
    </xf>
    <xf numFmtId="3" fontId="6" fillId="0" borderId="0" xfId="26" applyNumberFormat="1" applyFont="1" applyFill="1">
      <alignment/>
      <protection/>
    </xf>
    <xf numFmtId="0" fontId="6" fillId="0" borderId="0" xfId="22" applyNumberFormat="1" applyFont="1" quotePrefix="1">
      <alignment/>
      <protection/>
    </xf>
    <xf numFmtId="0" fontId="14" fillId="0" borderId="0" xfId="29" applyFont="1" applyFill="1" applyAlignment="1">
      <alignment horizontal="right"/>
      <protection/>
    </xf>
    <xf numFmtId="1" fontId="6" fillId="0" borderId="0" xfId="26" applyNumberFormat="1" applyFont="1">
      <alignment/>
      <protection/>
    </xf>
    <xf numFmtId="0" fontId="14" fillId="0" borderId="0" xfId="29" applyFont="1" applyFill="1" applyAlignment="1">
      <alignment horizontal="right"/>
      <protection/>
    </xf>
    <xf numFmtId="1" fontId="9" fillId="0" borderId="0" xfId="26" applyNumberFormat="1" applyFont="1">
      <alignment/>
      <protection/>
    </xf>
    <xf numFmtId="3" fontId="9" fillId="0" borderId="0" xfId="22" applyNumberFormat="1" applyFont="1" applyFill="1" quotePrefix="1">
      <alignment/>
      <protection/>
    </xf>
    <xf numFmtId="1" fontId="6" fillId="0" borderId="0" xfId="0" applyNumberFormat="1" applyFont="1" applyFill="1" applyAlignment="1">
      <alignment/>
    </xf>
    <xf numFmtId="0" fontId="9" fillId="0" borderId="0" xfId="22" applyNumberFormat="1" applyFont="1" quotePrefix="1">
      <alignment/>
      <protection/>
    </xf>
    <xf numFmtId="0" fontId="6" fillId="0" borderId="0" xfId="22" applyNumberFormat="1" applyFont="1">
      <alignment/>
      <protection/>
    </xf>
    <xf numFmtId="3" fontId="6" fillId="0" borderId="0" xfId="22" applyNumberFormat="1" applyFont="1" applyFill="1" quotePrefix="1">
      <alignment/>
      <protection/>
    </xf>
    <xf numFmtId="1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9" fillId="0" borderId="0" xfId="22" applyNumberFormat="1" applyFont="1" quotePrefix="1">
      <alignment/>
      <protection/>
    </xf>
    <xf numFmtId="0" fontId="14" fillId="0" borderId="0" xfId="29" applyFont="1" applyFill="1" applyAlignment="1">
      <alignment/>
      <protection/>
    </xf>
    <xf numFmtId="0" fontId="15" fillId="0" borderId="0" xfId="29" applyFont="1" applyFill="1" applyAlignment="1">
      <alignment horizontal="right"/>
      <protection/>
    </xf>
    <xf numFmtId="0" fontId="16" fillId="0" borderId="0" xfId="22" applyNumberFormat="1" applyFont="1" quotePrefix="1">
      <alignment/>
      <protection/>
    </xf>
    <xf numFmtId="3" fontId="16" fillId="0" borderId="0" xfId="26" applyNumberFormat="1" applyFont="1">
      <alignment/>
      <protection/>
    </xf>
    <xf numFmtId="3" fontId="6" fillId="0" borderId="0" xfId="26" applyNumberFormat="1" applyFont="1" applyAlignment="1" quotePrefix="1">
      <alignment horizontal="left"/>
      <protection/>
    </xf>
    <xf numFmtId="3" fontId="6" fillId="0" borderId="0" xfId="22" applyNumberFormat="1" applyFont="1" quotePrefix="1">
      <alignment/>
      <protection/>
    </xf>
    <xf numFmtId="3" fontId="14" fillId="0" borderId="0" xfId="29" applyNumberFormat="1" applyFont="1" applyFill="1" applyAlignment="1">
      <alignment horizontal="right"/>
      <protection/>
    </xf>
    <xf numFmtId="0" fontId="9" fillId="0" borderId="0" xfId="22" applyNumberFormat="1" applyFont="1" applyFill="1" quotePrefix="1">
      <alignment/>
      <protection/>
    </xf>
    <xf numFmtId="0" fontId="9" fillId="0" borderId="0" xfId="22" applyNumberFormat="1" applyFont="1" applyFill="1">
      <alignment/>
      <protection/>
    </xf>
    <xf numFmtId="0" fontId="6" fillId="0" borderId="0" xfId="22" applyNumberFormat="1" applyFont="1" applyFill="1" quotePrefix="1">
      <alignment/>
      <protection/>
    </xf>
    <xf numFmtId="0" fontId="9" fillId="0" borderId="0" xfId="22" applyNumberFormat="1" applyFont="1">
      <alignment/>
      <protection/>
    </xf>
    <xf numFmtId="0" fontId="6" fillId="0" borderId="1" xfId="22" applyNumberFormat="1" applyFont="1" applyBorder="1" quotePrefix="1">
      <alignment/>
      <protection/>
    </xf>
    <xf numFmtId="3" fontId="6" fillId="0" borderId="2" xfId="26" applyNumberFormat="1" applyFont="1" applyBorder="1">
      <alignment/>
      <protection/>
    </xf>
    <xf numFmtId="3" fontId="6" fillId="0" borderId="0" xfId="26" applyNumberFormat="1" applyFont="1" applyBorder="1">
      <alignment/>
      <protection/>
    </xf>
    <xf numFmtId="0" fontId="6" fillId="0" borderId="0" xfId="26" applyFont="1">
      <alignment/>
      <protection/>
    </xf>
    <xf numFmtId="3" fontId="6" fillId="0" borderId="0" xfId="26" applyNumberFormat="1" applyFont="1" applyAlignment="1">
      <alignment horizontal="right"/>
      <protection/>
    </xf>
    <xf numFmtId="3" fontId="9" fillId="0" borderId="2" xfId="26" applyNumberFormat="1" applyFont="1" applyBorder="1">
      <alignment/>
      <protection/>
    </xf>
    <xf numFmtId="3" fontId="6" fillId="0" borderId="0" xfId="26" applyNumberFormat="1" applyFont="1" applyAlignment="1">
      <alignment horizontal="left"/>
      <protection/>
    </xf>
    <xf numFmtId="1" fontId="6" fillId="0" borderId="0" xfId="21" applyNumberFormat="1" applyFont="1">
      <alignment/>
      <protection/>
    </xf>
    <xf numFmtId="3" fontId="6" fillId="0" borderId="0" xfId="0" applyNumberFormat="1" applyFont="1" applyAlignment="1">
      <alignment/>
    </xf>
    <xf numFmtId="3" fontId="6" fillId="0" borderId="0" xfId="28" applyNumberFormat="1" applyFont="1">
      <alignment/>
      <protection/>
    </xf>
    <xf numFmtId="3" fontId="6" fillId="0" borderId="0" xfId="21" applyNumberFormat="1" applyFont="1">
      <alignment/>
      <protection/>
    </xf>
    <xf numFmtId="1" fontId="6" fillId="0" borderId="0" xfId="28" applyNumberFormat="1" applyFont="1">
      <alignment/>
      <protection/>
    </xf>
    <xf numFmtId="0" fontId="6" fillId="0" borderId="0" xfId="0" applyNumberFormat="1" applyFont="1" applyAlignment="1">
      <alignment/>
    </xf>
    <xf numFmtId="3" fontId="9" fillId="0" borderId="0" xfId="26" applyNumberFormat="1" applyFont="1" applyBorder="1" applyAlignment="1" quotePrefix="1">
      <alignment horizontal="left"/>
      <protection/>
    </xf>
    <xf numFmtId="3" fontId="9" fillId="0" borderId="0" xfId="26" applyNumberFormat="1" applyFont="1" applyBorder="1">
      <alignment/>
      <protection/>
    </xf>
    <xf numFmtId="3" fontId="9" fillId="0" borderId="0" xfId="26" applyNumberFormat="1" applyFont="1" applyAlignment="1" quotePrefix="1">
      <alignment/>
      <protection/>
    </xf>
    <xf numFmtId="3" fontId="9" fillId="0" borderId="0" xfId="26" applyNumberFormat="1" applyFont="1" applyAlignment="1" quotePrefix="1">
      <alignment horizontal="left"/>
      <protection/>
    </xf>
  </cellXfs>
  <cellStyles count="17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sp2" xfId="21"/>
    <cellStyle name="Normal_Maestria Doctorado por Programa" xfId="22"/>
    <cellStyle name="Normal_original" xfId="23"/>
    <cellStyle name="Normal_pe_bach" xfId="24"/>
    <cellStyle name="Normal_peba_aj" xfId="25"/>
    <cellStyle name="Normal_POBESC_3" xfId="26"/>
    <cellStyle name="Normal_poblac99" xfId="27"/>
    <cellStyle name="Normal_posgra98" xfId="28"/>
    <cellStyle name="Normal_Programas Maestria y Doctorado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29</xdr:row>
      <xdr:rowOff>66675</xdr:rowOff>
    </xdr:from>
    <xdr:to>
      <xdr:col>10</xdr:col>
      <xdr:colOff>276225</xdr:colOff>
      <xdr:row>31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952875" y="4495800"/>
          <a:ext cx="32861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No incluye 3,196 alumnos que solicitaron suspender temporalmente sus estudios durante 2002 y 2003 (artículo 23 del Reglamento General de Inscripciones).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s\MARY\eventual\Graficas%20CA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2\valida02\pobesc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03\posgrado\espec(mjgi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as_gra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pec"/>
    </sheetNames>
    <sheetDataSet>
      <sheetData sheetId="0">
        <row r="69">
          <cell r="G69">
            <v>3</v>
          </cell>
          <cell r="H69">
            <v>37</v>
          </cell>
          <cell r="L69">
            <v>0</v>
          </cell>
          <cell r="M69">
            <v>0</v>
          </cell>
        </row>
        <row r="70">
          <cell r="G70">
            <v>1</v>
          </cell>
          <cell r="H70">
            <v>6</v>
          </cell>
          <cell r="L70">
            <v>0</v>
          </cell>
          <cell r="M70">
            <v>0</v>
          </cell>
        </row>
        <row r="71">
          <cell r="G71">
            <v>4</v>
          </cell>
          <cell r="H71">
            <v>4</v>
          </cell>
          <cell r="L71">
            <v>0</v>
          </cell>
          <cell r="M71">
            <v>0</v>
          </cell>
        </row>
        <row r="72">
          <cell r="G72">
            <v>1</v>
          </cell>
          <cell r="H72">
            <v>5</v>
          </cell>
          <cell r="L72">
            <v>0</v>
          </cell>
          <cell r="M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L36"/>
  <sheetViews>
    <sheetView zoomScale="75" zoomScaleNormal="75" workbookViewId="0" topLeftCell="A1">
      <selection activeCell="B19" sqref="B19"/>
    </sheetView>
  </sheetViews>
  <sheetFormatPr defaultColWidth="11.421875" defaultRowHeight="12.75"/>
  <cols>
    <col min="1" max="1" width="1.7109375" style="3" customWidth="1"/>
    <col min="2" max="2" width="47.140625" style="3" customWidth="1"/>
    <col min="3" max="4" width="8.28125" style="3" customWidth="1"/>
    <col min="5" max="5" width="9.57421875" style="3" customWidth="1"/>
    <col min="6" max="6" width="1.57421875" style="3" customWidth="1"/>
    <col min="7" max="8" width="8.28125" style="3" customWidth="1"/>
    <col min="9" max="9" width="9.7109375" style="3" customWidth="1"/>
    <col min="10" max="10" width="1.57421875" style="3" customWidth="1"/>
    <col min="11" max="11" width="8.57421875" style="3" customWidth="1"/>
    <col min="12" max="12" width="1.28515625" style="3" customWidth="1"/>
    <col min="13" max="16384" width="11.421875" style="3" customWidth="1"/>
  </cols>
  <sheetData>
    <row r="1" spans="1:11" ht="12.75">
      <c r="A1" s="155" t="s">
        <v>183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 customHeight="1">
      <c r="A2" s="1" t="s">
        <v>172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1" t="s">
        <v>145</v>
      </c>
      <c r="B3" s="1"/>
      <c r="C3" s="2"/>
      <c r="D3" s="2"/>
      <c r="E3" s="2"/>
      <c r="F3" s="2"/>
      <c r="G3" s="2"/>
      <c r="H3" s="2"/>
      <c r="I3" s="2"/>
      <c r="J3" s="2"/>
      <c r="K3" s="2"/>
    </row>
    <row r="4" spans="1:12" ht="12.75" customHeight="1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  <c r="L4" s="4"/>
    </row>
    <row r="5" ht="9" customHeight="1"/>
    <row r="6" spans="3:12" s="24" customFormat="1" ht="9.75" customHeight="1">
      <c r="C6" s="68" t="s">
        <v>83</v>
      </c>
      <c r="D6" s="68"/>
      <c r="E6" s="68"/>
      <c r="F6" s="68"/>
      <c r="G6" s="68" t="s">
        <v>84</v>
      </c>
      <c r="H6" s="69"/>
      <c r="I6" s="68"/>
      <c r="J6" s="68"/>
      <c r="K6" s="68" t="s">
        <v>85</v>
      </c>
      <c r="L6" s="69"/>
    </row>
    <row r="7" spans="3:12" s="24" customFormat="1" ht="9.75" customHeight="1">
      <c r="C7" s="70" t="s">
        <v>98</v>
      </c>
      <c r="D7" s="71" t="s">
        <v>99</v>
      </c>
      <c r="E7" s="71" t="s">
        <v>100</v>
      </c>
      <c r="F7" s="71"/>
      <c r="G7" s="71" t="s">
        <v>98</v>
      </c>
      <c r="H7" s="71" t="s">
        <v>99</v>
      </c>
      <c r="I7" s="71" t="s">
        <v>88</v>
      </c>
      <c r="J7" s="71"/>
      <c r="K7" s="68" t="s">
        <v>88</v>
      </c>
      <c r="L7" s="69"/>
    </row>
    <row r="8" spans="1:12" s="24" customFormat="1" ht="9.75" customHeight="1">
      <c r="A8" s="4"/>
      <c r="B8" s="4"/>
      <c r="C8" s="72"/>
      <c r="D8" s="20"/>
      <c r="E8" s="20"/>
      <c r="F8" s="20"/>
      <c r="G8" s="20"/>
      <c r="H8" s="20"/>
      <c r="I8" s="20"/>
      <c r="J8" s="20"/>
      <c r="K8" s="21"/>
      <c r="L8" s="4"/>
    </row>
    <row r="9" ht="12.75" customHeight="1"/>
    <row r="10" spans="1:12" ht="12.75" customHeight="1">
      <c r="A10" s="13" t="s">
        <v>173</v>
      </c>
      <c r="B10" s="13"/>
      <c r="C10" s="73">
        <f>SUM(C11:C12)</f>
        <v>3875</v>
      </c>
      <c r="D10" s="73">
        <f>SUM(D11:D12)</f>
        <v>3099</v>
      </c>
      <c r="E10" s="73">
        <f>SUM(E11:E12)</f>
        <v>6974</v>
      </c>
      <c r="F10" s="74"/>
      <c r="G10" s="73">
        <f>SUM(G11:G12)</f>
        <v>6511</v>
      </c>
      <c r="H10" s="73">
        <f>SUM(H11:H12)</f>
        <v>5045</v>
      </c>
      <c r="I10" s="73">
        <f>SUM(I11:I12)</f>
        <v>11556</v>
      </c>
      <c r="J10" s="74"/>
      <c r="K10" s="73">
        <f>SUM(K11:K12)</f>
        <v>18530</v>
      </c>
      <c r="L10" s="75"/>
    </row>
    <row r="11" spans="2:12" ht="12.75" customHeight="1">
      <c r="B11" s="3" t="s">
        <v>126</v>
      </c>
      <c r="C11" s="26">
        <v>3816</v>
      </c>
      <c r="D11" s="26">
        <v>3088</v>
      </c>
      <c r="E11" s="12">
        <v>6904</v>
      </c>
      <c r="F11" s="12"/>
      <c r="G11" s="26">
        <v>6505</v>
      </c>
      <c r="H11" s="26">
        <v>5044</v>
      </c>
      <c r="I11" s="12">
        <v>11549</v>
      </c>
      <c r="J11" s="12"/>
      <c r="K11" s="12">
        <v>18453</v>
      </c>
      <c r="L11" s="75"/>
    </row>
    <row r="12" spans="2:12" ht="12.75" customHeight="1">
      <c r="B12" s="3" t="s">
        <v>136</v>
      </c>
      <c r="C12" s="85">
        <v>59</v>
      </c>
      <c r="D12" s="85">
        <v>11</v>
      </c>
      <c r="E12" s="12">
        <v>70</v>
      </c>
      <c r="F12" s="12"/>
      <c r="G12" s="85">
        <v>6</v>
      </c>
      <c r="H12" s="85">
        <v>1</v>
      </c>
      <c r="I12" s="12">
        <v>7</v>
      </c>
      <c r="J12" s="12"/>
      <c r="K12" s="12">
        <v>77</v>
      </c>
      <c r="L12" s="75"/>
    </row>
    <row r="13" spans="1:11" ht="12.75" customHeight="1">
      <c r="A13" s="13" t="s">
        <v>124</v>
      </c>
      <c r="B13" s="13"/>
      <c r="C13" s="74">
        <f>SUM(C14:C15)</f>
        <v>15540</v>
      </c>
      <c r="D13" s="74">
        <f>SUM(D14:D15)</f>
        <v>16244</v>
      </c>
      <c r="E13" s="74">
        <f>SUM(E14:E15)</f>
        <v>31784</v>
      </c>
      <c r="F13" s="74"/>
      <c r="G13" s="74">
        <f>SUM(G14:G15)</f>
        <v>51821</v>
      </c>
      <c r="H13" s="74">
        <f>SUM(H14:H15)</f>
        <v>54418</v>
      </c>
      <c r="I13" s="74">
        <f>SUM(I14:I15)</f>
        <v>106239</v>
      </c>
      <c r="J13" s="13"/>
      <c r="K13" s="74">
        <f>SUM(K14:K15)</f>
        <v>138023</v>
      </c>
    </row>
    <row r="14" spans="2:11" ht="12.75" customHeight="1">
      <c r="B14" s="3" t="s">
        <v>126</v>
      </c>
      <c r="C14" s="12">
        <v>14502</v>
      </c>
      <c r="D14" s="12">
        <v>15557</v>
      </c>
      <c r="E14" s="12">
        <f>SUM(C14:D14)</f>
        <v>30059</v>
      </c>
      <c r="F14" s="12"/>
      <c r="G14" s="12">
        <v>49315</v>
      </c>
      <c r="H14" s="12">
        <v>52117</v>
      </c>
      <c r="I14" s="12">
        <f>SUM(G14:H14)</f>
        <v>101432</v>
      </c>
      <c r="J14" s="26"/>
      <c r="K14" s="12">
        <f>SUM(E14,I14)</f>
        <v>131491</v>
      </c>
    </row>
    <row r="15" spans="2:11" ht="12.75" customHeight="1">
      <c r="B15" s="3" t="s">
        <v>136</v>
      </c>
      <c r="C15" s="26">
        <v>1038</v>
      </c>
      <c r="D15" s="26">
        <v>687</v>
      </c>
      <c r="E15" s="12">
        <f>SUM(C15:D15)</f>
        <v>1725</v>
      </c>
      <c r="F15" s="12"/>
      <c r="G15" s="26">
        <v>2506</v>
      </c>
      <c r="H15" s="26">
        <v>2301</v>
      </c>
      <c r="I15" s="12">
        <f>SUM(G15:H15)</f>
        <v>4807</v>
      </c>
      <c r="J15" s="12"/>
      <c r="K15" s="12">
        <f>SUM(E15,I15)</f>
        <v>6532</v>
      </c>
    </row>
    <row r="16" spans="1:11" ht="12.75" customHeight="1">
      <c r="A16" s="13" t="s">
        <v>174</v>
      </c>
      <c r="B16" s="13"/>
      <c r="C16" s="130">
        <v>2</v>
      </c>
      <c r="D16" s="130">
        <v>1</v>
      </c>
      <c r="E16" s="131">
        <f>SUM(C16:D16)</f>
        <v>3</v>
      </c>
      <c r="F16" s="130"/>
      <c r="G16" s="130">
        <v>1</v>
      </c>
      <c r="H16" s="130">
        <v>0</v>
      </c>
      <c r="I16" s="131">
        <f>SUM(G16:H16)</f>
        <v>1</v>
      </c>
      <c r="J16" s="130"/>
      <c r="K16" s="131">
        <v>4</v>
      </c>
    </row>
    <row r="17" spans="1:11" ht="12.75" customHeight="1">
      <c r="A17" s="13" t="s">
        <v>175</v>
      </c>
      <c r="B17" s="13"/>
      <c r="C17" s="74">
        <f>SUM(C18:C19)</f>
        <v>80</v>
      </c>
      <c r="D17" s="74">
        <f>SUM(D18:D19)</f>
        <v>411</v>
      </c>
      <c r="E17" s="74">
        <f>SUM(E18:E19)</f>
        <v>491</v>
      </c>
      <c r="F17" s="74"/>
      <c r="G17" s="74">
        <f>SUM(G18:G19)</f>
        <v>160</v>
      </c>
      <c r="H17" s="74">
        <f>SUM(H18:H19)</f>
        <v>1066</v>
      </c>
      <c r="I17" s="74">
        <f>SUM(I18:I19)</f>
        <v>1226</v>
      </c>
      <c r="J17" s="13"/>
      <c r="K17" s="74">
        <f>SUM(K18:K19)</f>
        <v>1717</v>
      </c>
    </row>
    <row r="18" spans="2:11" ht="12.75" customHeight="1">
      <c r="B18" s="3" t="s">
        <v>126</v>
      </c>
      <c r="C18" s="12">
        <v>57</v>
      </c>
      <c r="D18" s="12">
        <v>163</v>
      </c>
      <c r="E18" s="12">
        <f>SUM(C18:D18)</f>
        <v>220</v>
      </c>
      <c r="F18" s="12"/>
      <c r="G18" s="12">
        <v>123</v>
      </c>
      <c r="H18" s="12">
        <v>630</v>
      </c>
      <c r="I18" s="12">
        <f aca="true" t="shared" si="0" ref="I18:I23">SUM(G18:H18)</f>
        <v>753</v>
      </c>
      <c r="J18" s="12"/>
      <c r="K18" s="12">
        <f aca="true" t="shared" si="1" ref="K18:K23">SUM(E18,I18)</f>
        <v>973</v>
      </c>
    </row>
    <row r="19" spans="2:11" ht="12.75" customHeight="1">
      <c r="B19" s="3" t="s">
        <v>136</v>
      </c>
      <c r="C19" s="14">
        <v>23</v>
      </c>
      <c r="D19" s="14">
        <v>248</v>
      </c>
      <c r="E19" s="12">
        <f>SUM(C19:D19)</f>
        <v>271</v>
      </c>
      <c r="F19" s="12"/>
      <c r="G19" s="14">
        <v>37</v>
      </c>
      <c r="H19" s="14">
        <v>436</v>
      </c>
      <c r="I19" s="12">
        <f t="shared" si="0"/>
        <v>473</v>
      </c>
      <c r="J19" s="14"/>
      <c r="K19" s="12">
        <f t="shared" si="1"/>
        <v>744</v>
      </c>
    </row>
    <row r="20" spans="1:11" ht="12.75" customHeight="1">
      <c r="A20" s="13" t="s">
        <v>125</v>
      </c>
      <c r="B20" s="13"/>
      <c r="C20" s="74">
        <f>SUM(C21:C23)</f>
        <v>16153</v>
      </c>
      <c r="D20" s="74">
        <f>SUM(D21:D23)</f>
        <v>17248</v>
      </c>
      <c r="E20" s="74">
        <f>SUM(E21:E23)</f>
        <v>33401</v>
      </c>
      <c r="F20" s="74"/>
      <c r="G20" s="74">
        <f>SUM(G21:G23)</f>
        <v>32488</v>
      </c>
      <c r="H20" s="74">
        <f>SUM(H21:H23)</f>
        <v>34222</v>
      </c>
      <c r="I20" s="74">
        <f>SUM(I21:I23)</f>
        <v>66710</v>
      </c>
      <c r="J20" s="74"/>
      <c r="K20" s="74">
        <f>SUM(K21:K23)</f>
        <v>100111</v>
      </c>
    </row>
    <row r="21" spans="2:11" ht="12.75" customHeight="1">
      <c r="B21" s="3" t="s">
        <v>105</v>
      </c>
      <c r="C21" s="12">
        <v>7341</v>
      </c>
      <c r="D21" s="12">
        <v>7418</v>
      </c>
      <c r="E21" s="12">
        <f>SUM(C21:D21)</f>
        <v>14759</v>
      </c>
      <c r="F21" s="12"/>
      <c r="G21" s="12">
        <v>15302</v>
      </c>
      <c r="H21" s="12">
        <v>15204</v>
      </c>
      <c r="I21" s="12">
        <f t="shared" si="0"/>
        <v>30506</v>
      </c>
      <c r="J21" s="12"/>
      <c r="K21" s="12">
        <f t="shared" si="1"/>
        <v>45265</v>
      </c>
    </row>
    <row r="22" spans="2:11" ht="12.75" customHeight="1">
      <c r="B22" s="3" t="s">
        <v>127</v>
      </c>
      <c r="C22" s="12">
        <v>8536</v>
      </c>
      <c r="D22" s="12">
        <v>9534</v>
      </c>
      <c r="E22" s="12">
        <f>SUM(C22:D22)</f>
        <v>18070</v>
      </c>
      <c r="F22" s="12"/>
      <c r="G22" s="12">
        <v>16867</v>
      </c>
      <c r="H22" s="12">
        <v>18602</v>
      </c>
      <c r="I22" s="12">
        <f t="shared" si="0"/>
        <v>35469</v>
      </c>
      <c r="J22" s="12"/>
      <c r="K22" s="12">
        <f t="shared" si="1"/>
        <v>53539</v>
      </c>
    </row>
    <row r="23" spans="2:12" ht="12.75" customHeight="1">
      <c r="B23" s="76" t="s">
        <v>128</v>
      </c>
      <c r="C23" s="14">
        <v>276</v>
      </c>
      <c r="D23" s="14">
        <v>296</v>
      </c>
      <c r="E23" s="12">
        <f>SUM(C23:D23)</f>
        <v>572</v>
      </c>
      <c r="F23" s="12"/>
      <c r="G23" s="14">
        <v>319</v>
      </c>
      <c r="H23" s="14">
        <v>416</v>
      </c>
      <c r="I23" s="12">
        <f t="shared" si="0"/>
        <v>735</v>
      </c>
      <c r="J23" s="12"/>
      <c r="K23" s="12">
        <f t="shared" si="1"/>
        <v>1307</v>
      </c>
      <c r="L23" s="24"/>
    </row>
    <row r="24" spans="1:12" ht="12.75" customHeight="1">
      <c r="A24" s="13" t="s">
        <v>176</v>
      </c>
      <c r="B24" s="13"/>
      <c r="C24" s="13">
        <v>164</v>
      </c>
      <c r="D24" s="13">
        <v>67</v>
      </c>
      <c r="E24" s="74">
        <f>SUM(C24:D24)</f>
        <v>231</v>
      </c>
      <c r="F24" s="13"/>
      <c r="G24" s="13">
        <v>285</v>
      </c>
      <c r="H24" s="13">
        <v>135</v>
      </c>
      <c r="I24" s="74">
        <f>SUM(G24:H24)</f>
        <v>420</v>
      </c>
      <c r="J24" s="13"/>
      <c r="K24" s="74">
        <f>SUM(E24,I24)</f>
        <v>651</v>
      </c>
      <c r="L24" s="75"/>
    </row>
    <row r="25" spans="1:12" ht="12.75" customHeight="1">
      <c r="A25" s="4"/>
      <c r="B25" s="4"/>
      <c r="C25" s="4"/>
      <c r="D25" s="4"/>
      <c r="E25" s="17"/>
      <c r="F25" s="17"/>
      <c r="G25" s="4"/>
      <c r="H25" s="4"/>
      <c r="I25" s="22"/>
      <c r="J25" s="22"/>
      <c r="K25" s="17"/>
      <c r="L25" s="17"/>
    </row>
    <row r="26" spans="1:12" ht="9" customHeight="1">
      <c r="A26" s="24"/>
      <c r="B26" s="24"/>
      <c r="C26" s="24"/>
      <c r="D26" s="24"/>
      <c r="E26" s="26"/>
      <c r="F26" s="26"/>
      <c r="G26" s="24"/>
      <c r="H26" s="24"/>
      <c r="I26" s="25"/>
      <c r="J26" s="25"/>
      <c r="K26" s="26"/>
      <c r="L26" s="26"/>
    </row>
    <row r="27" spans="1:12" ht="12.75" customHeight="1">
      <c r="A27" s="77" t="s">
        <v>95</v>
      </c>
      <c r="B27" s="77"/>
      <c r="C27" s="73">
        <f>SUM(C10,C13,C16,C17,C20,C24)</f>
        <v>35814</v>
      </c>
      <c r="D27" s="73">
        <f>SUM(D10,D13,D16,D17,D20,D24)</f>
        <v>37070</v>
      </c>
      <c r="E27" s="73">
        <f>SUM(E10,E13,E16,E17,E20,E24)</f>
        <v>72884</v>
      </c>
      <c r="F27" s="73"/>
      <c r="G27" s="73">
        <f>SUM(G10,G13,G16,G17,G20,G24)</f>
        <v>91266</v>
      </c>
      <c r="H27" s="73">
        <f>SUM(H10,H13,H16,H17,H20,H24)</f>
        <v>94886</v>
      </c>
      <c r="I27" s="73">
        <f>SUM(I10,I13,I16,I17,I20,I24)</f>
        <v>186152</v>
      </c>
      <c r="J27" s="86"/>
      <c r="K27" s="73">
        <f>SUM(K10,K13,K16,K17,K20,K24)</f>
        <v>259036</v>
      </c>
      <c r="L27" s="132" t="s">
        <v>139</v>
      </c>
    </row>
    <row r="28" spans="1:12" ht="9" customHeight="1">
      <c r="A28" s="4"/>
      <c r="B28" s="4"/>
      <c r="C28" s="4"/>
      <c r="D28" s="4"/>
      <c r="E28" s="17"/>
      <c r="F28" s="17"/>
      <c r="G28" s="4"/>
      <c r="H28" s="4"/>
      <c r="I28" s="22"/>
      <c r="J28" s="22"/>
      <c r="K28" s="17"/>
      <c r="L28" s="17"/>
    </row>
    <row r="29" spans="1:12" ht="12" customHeight="1">
      <c r="A29" s="24"/>
      <c r="B29" s="24"/>
      <c r="J29" s="25"/>
      <c r="K29" s="26"/>
      <c r="L29" s="26"/>
    </row>
    <row r="30" spans="1:12" ht="12" customHeight="1">
      <c r="A30" s="78" t="s">
        <v>177</v>
      </c>
      <c r="B30" s="24"/>
      <c r="J30" s="25"/>
      <c r="K30" s="26"/>
      <c r="L30" s="26"/>
    </row>
    <row r="31" spans="1:12" ht="12" customHeight="1">
      <c r="A31" s="15" t="s">
        <v>178</v>
      </c>
      <c r="B31" s="6"/>
      <c r="H31" s="12"/>
      <c r="J31" s="25"/>
      <c r="K31" s="26"/>
      <c r="L31" s="26"/>
    </row>
    <row r="32" spans="1:11" ht="12" customHeight="1">
      <c r="A32" s="15" t="s">
        <v>179</v>
      </c>
      <c r="B32" s="6"/>
      <c r="H32" s="12"/>
      <c r="I32" s="12"/>
      <c r="K32" s="12"/>
    </row>
    <row r="33" spans="1:11" ht="12" customHeight="1">
      <c r="A33" s="15" t="s">
        <v>180</v>
      </c>
      <c r="B33" s="6"/>
      <c r="K33" s="12"/>
    </row>
    <row r="34" ht="12" customHeight="1"/>
    <row r="35" ht="12" customHeight="1">
      <c r="A35" s="6" t="s">
        <v>96</v>
      </c>
    </row>
    <row r="36" ht="12.75">
      <c r="A36" s="6"/>
    </row>
  </sheetData>
  <mergeCells count="1">
    <mergeCell ref="A1:K1"/>
  </mergeCells>
  <printOptions horizontalCentered="1"/>
  <pageMargins left="0.5118110236220472" right="0.5118110236220472" top="0.8267716535433072" bottom="1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12"/>
  <dimension ref="A1:L430"/>
  <sheetViews>
    <sheetView zoomScale="75" zoomScaleNormal="75" workbookViewId="0" topLeftCell="A1">
      <selection activeCell="H37" sqref="H37"/>
    </sheetView>
  </sheetViews>
  <sheetFormatPr defaultColWidth="11.421875" defaultRowHeight="12.75"/>
  <cols>
    <col min="1" max="1" width="23.140625" style="3" customWidth="1"/>
    <col min="2" max="2" width="8.28125" style="3" bestFit="1" customWidth="1"/>
    <col min="3" max="3" width="6.7109375" style="3" customWidth="1"/>
    <col min="4" max="4" width="7.421875" style="3" customWidth="1"/>
    <col min="5" max="5" width="4.140625" style="3" customWidth="1"/>
    <col min="6" max="7" width="6.7109375" style="3" customWidth="1"/>
    <col min="8" max="8" width="7.421875" style="3" customWidth="1"/>
    <col min="9" max="9" width="1.7109375" style="3" customWidth="1"/>
    <col min="10" max="10" width="7.421875" style="3" customWidth="1"/>
    <col min="11" max="11" width="0.85546875" style="3" customWidth="1"/>
    <col min="12" max="12" width="6.8515625" style="3" customWidth="1"/>
    <col min="13" max="17" width="6.57421875" style="3" customWidth="1"/>
    <col min="18" max="16384" width="11.421875" style="3" customWidth="1"/>
  </cols>
  <sheetData>
    <row r="1" spans="1:10" ht="12.75">
      <c r="A1" s="155" t="s">
        <v>183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3.5" customHeight="1">
      <c r="A2" s="1" t="s">
        <v>184</v>
      </c>
      <c r="B2" s="1"/>
      <c r="C2" s="1"/>
      <c r="D2" s="1"/>
      <c r="E2" s="1"/>
      <c r="F2" s="1"/>
      <c r="G2" s="1"/>
      <c r="H2" s="1"/>
      <c r="I2" s="1"/>
      <c r="J2" s="1"/>
    </row>
    <row r="3" spans="1:12" ht="13.5" customHeight="1">
      <c r="A3" s="158" t="s">
        <v>145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  <c r="L3" s="159"/>
    </row>
    <row r="5" spans="1:11" ht="9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</row>
    <row r="6" spans="2:11" ht="9.75" customHeight="1">
      <c r="B6" s="5" t="s">
        <v>83</v>
      </c>
      <c r="C6" s="5"/>
      <c r="D6" s="5"/>
      <c r="E6" s="6"/>
      <c r="F6" s="5" t="s">
        <v>84</v>
      </c>
      <c r="G6" s="2"/>
      <c r="H6" s="5"/>
      <c r="I6" s="6"/>
      <c r="J6" s="5" t="s">
        <v>101</v>
      </c>
      <c r="K6" s="2"/>
    </row>
    <row r="7" spans="2:11" ht="9.75" customHeight="1">
      <c r="B7" s="7" t="s">
        <v>98</v>
      </c>
      <c r="C7" s="161" t="s">
        <v>99</v>
      </c>
      <c r="D7" s="7" t="s">
        <v>88</v>
      </c>
      <c r="E7" s="6"/>
      <c r="F7" s="7" t="s">
        <v>98</v>
      </c>
      <c r="G7" s="161" t="s">
        <v>99</v>
      </c>
      <c r="H7" s="7" t="s">
        <v>88</v>
      </c>
      <c r="I7" s="162"/>
      <c r="J7" s="5" t="s">
        <v>102</v>
      </c>
      <c r="K7" s="2"/>
    </row>
    <row r="8" spans="1:11" ht="9" customHeight="1">
      <c r="A8" s="4"/>
      <c r="B8" s="10"/>
      <c r="C8" s="10"/>
      <c r="D8" s="10"/>
      <c r="E8" s="10"/>
      <c r="F8" s="10"/>
      <c r="G8" s="10"/>
      <c r="H8" s="10"/>
      <c r="I8" s="10"/>
      <c r="J8" s="10"/>
      <c r="K8" s="4"/>
    </row>
    <row r="9" spans="1:11" ht="11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0" ht="14.25">
      <c r="A10" s="3" t="s">
        <v>188</v>
      </c>
      <c r="B10" s="12">
        <f>1782+59</f>
        <v>1841</v>
      </c>
      <c r="C10" s="12">
        <f>1548+11</f>
        <v>1559</v>
      </c>
      <c r="D10" s="12">
        <f>3330+70</f>
        <v>3400</v>
      </c>
      <c r="E10" s="12"/>
      <c r="F10" s="12">
        <f>3041+6</f>
        <v>3047</v>
      </c>
      <c r="G10" s="12">
        <f>2345+1</f>
        <v>2346</v>
      </c>
      <c r="H10" s="12">
        <f>5386+7</f>
        <v>5393</v>
      </c>
      <c r="I10" s="12"/>
      <c r="J10" s="12">
        <f>8716+77</f>
        <v>8793</v>
      </c>
    </row>
    <row r="11" spans="1:10" ht="12.75">
      <c r="A11" s="3" t="s">
        <v>185</v>
      </c>
      <c r="B11" s="12">
        <v>1566</v>
      </c>
      <c r="C11" s="12">
        <v>1233</v>
      </c>
      <c r="D11" s="12">
        <v>2799</v>
      </c>
      <c r="E11" s="12"/>
      <c r="F11" s="12">
        <v>2234</v>
      </c>
      <c r="G11" s="12">
        <v>1770</v>
      </c>
      <c r="H11" s="12">
        <v>4004</v>
      </c>
      <c r="I11" s="12"/>
      <c r="J11" s="12">
        <v>6803</v>
      </c>
    </row>
    <row r="12" spans="1:10" ht="12.75">
      <c r="A12" s="3" t="s">
        <v>186</v>
      </c>
      <c r="B12" s="12">
        <v>468</v>
      </c>
      <c r="C12" s="12">
        <v>307</v>
      </c>
      <c r="D12" s="12">
        <v>775</v>
      </c>
      <c r="E12" s="12"/>
      <c r="F12" s="12">
        <v>1230</v>
      </c>
      <c r="G12" s="12">
        <v>929</v>
      </c>
      <c r="H12" s="12">
        <v>2159</v>
      </c>
      <c r="I12" s="12"/>
      <c r="J12" s="12">
        <v>2934</v>
      </c>
    </row>
    <row r="13" spans="1:11" ht="12.75">
      <c r="A13" s="4"/>
      <c r="B13" s="17"/>
      <c r="C13" s="17"/>
      <c r="D13" s="17"/>
      <c r="E13" s="17"/>
      <c r="F13" s="17"/>
      <c r="G13" s="17"/>
      <c r="H13" s="17"/>
      <c r="I13" s="17"/>
      <c r="J13" s="17"/>
      <c r="K13" s="4"/>
    </row>
    <row r="14" spans="2:10" ht="9" customHeight="1"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13" t="s">
        <v>95</v>
      </c>
      <c r="B15" s="74">
        <f>SUM(B10:B12)</f>
        <v>3875</v>
      </c>
      <c r="C15" s="74">
        <f>SUM(C10:C12)</f>
        <v>3099</v>
      </c>
      <c r="D15" s="74">
        <f>SUM(B15:C15)</f>
        <v>6974</v>
      </c>
      <c r="E15" s="74"/>
      <c r="F15" s="74">
        <f>SUM(F10:F12)</f>
        <v>6511</v>
      </c>
      <c r="G15" s="74">
        <f>SUM(G10:G12)</f>
        <v>5045</v>
      </c>
      <c r="H15" s="74">
        <f>SUM(F15:G15)</f>
        <v>11556</v>
      </c>
      <c r="I15" s="74"/>
      <c r="J15" s="74">
        <f>SUM(J10:J12)</f>
        <v>18530</v>
      </c>
    </row>
    <row r="16" spans="1:11" ht="9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4"/>
    </row>
    <row r="17" spans="2:10" ht="12.75"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15" t="s">
        <v>187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2:10" ht="12.75"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6" t="s">
        <v>96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2:10" ht="12.75">
      <c r="B21" s="12"/>
      <c r="C21" s="12"/>
      <c r="D21" s="12"/>
      <c r="E21" s="12"/>
      <c r="F21" s="12"/>
      <c r="G21" s="12"/>
      <c r="H21" s="12"/>
      <c r="I21" s="12"/>
      <c r="J21" s="12"/>
    </row>
    <row r="22" spans="2:10" ht="12.75">
      <c r="B22" s="12"/>
      <c r="C22" s="12"/>
      <c r="D22" s="12"/>
      <c r="E22" s="12"/>
      <c r="F22" s="12"/>
      <c r="G22" s="12"/>
      <c r="H22" s="12"/>
      <c r="I22" s="12"/>
      <c r="J22" s="12"/>
    </row>
    <row r="23" spans="2:10" ht="12.75">
      <c r="B23" s="12"/>
      <c r="C23" s="12"/>
      <c r="D23" s="12"/>
      <c r="E23" s="12"/>
      <c r="F23" s="12"/>
      <c r="G23" s="12"/>
      <c r="H23" s="12"/>
      <c r="I23" s="12"/>
      <c r="J23" s="12"/>
    </row>
    <row r="24" spans="2:10" ht="12.75">
      <c r="B24" s="12"/>
      <c r="C24" s="12"/>
      <c r="D24" s="12"/>
      <c r="E24" s="12"/>
      <c r="F24" s="12"/>
      <c r="G24" s="12"/>
      <c r="H24" s="12"/>
      <c r="I24" s="12"/>
      <c r="J24" s="12"/>
    </row>
    <row r="25" spans="2:10" ht="12.75">
      <c r="B25" s="12"/>
      <c r="C25" s="12"/>
      <c r="D25" s="12"/>
      <c r="E25" s="12"/>
      <c r="F25" s="12"/>
      <c r="G25" s="12"/>
      <c r="H25" s="12"/>
      <c r="I25" s="12"/>
      <c r="J25" s="12"/>
    </row>
    <row r="26" spans="2:10" ht="12.75">
      <c r="B26" s="12"/>
      <c r="C26" s="12"/>
      <c r="D26" s="12"/>
      <c r="E26" s="12"/>
      <c r="F26" s="12"/>
      <c r="G26" s="12"/>
      <c r="H26" s="12"/>
      <c r="I26" s="12"/>
      <c r="J26" s="12"/>
    </row>
    <row r="27" spans="2:10" ht="12.75">
      <c r="B27" s="12"/>
      <c r="C27" s="12"/>
      <c r="D27" s="12"/>
      <c r="E27" s="12"/>
      <c r="F27" s="12"/>
      <c r="G27" s="12"/>
      <c r="H27" s="12"/>
      <c r="I27" s="12"/>
      <c r="J27" s="12"/>
    </row>
    <row r="28" spans="2:10" ht="12.75">
      <c r="B28" s="12"/>
      <c r="C28" s="12"/>
      <c r="D28" s="12"/>
      <c r="E28" s="12"/>
      <c r="F28" s="12"/>
      <c r="G28" s="12"/>
      <c r="H28" s="12"/>
      <c r="I28" s="12"/>
      <c r="J28" s="12"/>
    </row>
    <row r="29" spans="2:10" ht="12.75">
      <c r="B29" s="12"/>
      <c r="C29" s="12"/>
      <c r="D29" s="12"/>
      <c r="E29" s="12"/>
      <c r="F29" s="12"/>
      <c r="G29" s="12"/>
      <c r="H29" s="12"/>
      <c r="I29" s="12"/>
      <c r="J29" s="12"/>
    </row>
    <row r="30" spans="2:10" ht="12.75">
      <c r="B30" s="12"/>
      <c r="C30" s="12"/>
      <c r="D30" s="12"/>
      <c r="E30" s="12"/>
      <c r="F30" s="12"/>
      <c r="G30" s="12"/>
      <c r="H30" s="12"/>
      <c r="I30" s="12"/>
      <c r="J30" s="12"/>
    </row>
    <row r="31" spans="2:10" ht="12.75">
      <c r="B31" s="12"/>
      <c r="C31" s="12"/>
      <c r="D31" s="12"/>
      <c r="E31" s="12"/>
      <c r="F31" s="12"/>
      <c r="G31" s="12"/>
      <c r="H31" s="12"/>
      <c r="I31" s="12"/>
      <c r="J31" s="12"/>
    </row>
    <row r="32" spans="2:10" ht="12.75">
      <c r="B32" s="12"/>
      <c r="C32" s="12"/>
      <c r="D32" s="12"/>
      <c r="E32" s="12"/>
      <c r="F32" s="12"/>
      <c r="G32" s="12"/>
      <c r="H32" s="12"/>
      <c r="I32" s="12"/>
      <c r="J32" s="12"/>
    </row>
    <row r="33" spans="2:10" ht="12.75">
      <c r="B33" s="12"/>
      <c r="C33" s="12"/>
      <c r="D33" s="12"/>
      <c r="E33" s="12"/>
      <c r="F33" s="12"/>
      <c r="G33" s="12"/>
      <c r="H33" s="12"/>
      <c r="I33" s="12"/>
      <c r="J33" s="12"/>
    </row>
    <row r="34" spans="2:10" ht="12.75">
      <c r="B34" s="12"/>
      <c r="C34" s="12"/>
      <c r="D34" s="12"/>
      <c r="E34" s="12"/>
      <c r="F34" s="12"/>
      <c r="G34" s="12"/>
      <c r="H34" s="12"/>
      <c r="I34" s="12"/>
      <c r="J34" s="12"/>
    </row>
    <row r="35" spans="2:10" ht="12.75">
      <c r="B35" s="12"/>
      <c r="C35" s="12"/>
      <c r="D35" s="12"/>
      <c r="E35" s="12"/>
      <c r="F35" s="12"/>
      <c r="G35" s="12"/>
      <c r="H35" s="12"/>
      <c r="I35" s="12"/>
      <c r="J35" s="12"/>
    </row>
    <row r="36" spans="2:10" ht="12.75">
      <c r="B36" s="12"/>
      <c r="C36" s="12"/>
      <c r="D36" s="12"/>
      <c r="E36" s="12"/>
      <c r="F36" s="12"/>
      <c r="G36" s="12"/>
      <c r="H36" s="12"/>
      <c r="I36" s="12"/>
      <c r="J36" s="12"/>
    </row>
    <row r="37" spans="2:10" ht="12.75">
      <c r="B37" s="12"/>
      <c r="C37" s="12"/>
      <c r="D37" s="12"/>
      <c r="E37" s="12"/>
      <c r="F37" s="12"/>
      <c r="G37" s="12"/>
      <c r="H37" s="12"/>
      <c r="I37" s="12"/>
      <c r="J37" s="12"/>
    </row>
    <row r="38" spans="2:10" ht="12.75">
      <c r="B38" s="12"/>
      <c r="C38" s="12"/>
      <c r="D38" s="12"/>
      <c r="E38" s="12"/>
      <c r="F38" s="12"/>
      <c r="G38" s="12"/>
      <c r="H38" s="12"/>
      <c r="I38" s="12"/>
      <c r="J38" s="12"/>
    </row>
    <row r="39" spans="2:10" ht="12.75">
      <c r="B39" s="12"/>
      <c r="C39" s="12"/>
      <c r="D39" s="12"/>
      <c r="E39" s="12"/>
      <c r="F39" s="12"/>
      <c r="G39" s="12"/>
      <c r="H39" s="12"/>
      <c r="I39" s="12"/>
      <c r="J39" s="12"/>
    </row>
    <row r="40" spans="2:10" ht="12.75">
      <c r="B40" s="12"/>
      <c r="C40" s="12"/>
      <c r="D40" s="12"/>
      <c r="E40" s="12"/>
      <c r="F40" s="12"/>
      <c r="G40" s="12"/>
      <c r="H40" s="12"/>
      <c r="I40" s="12"/>
      <c r="J40" s="12"/>
    </row>
    <row r="41" spans="2:10" ht="12.75">
      <c r="B41" s="12"/>
      <c r="C41" s="12"/>
      <c r="D41" s="12"/>
      <c r="E41" s="12"/>
      <c r="F41" s="12"/>
      <c r="G41" s="12"/>
      <c r="H41" s="12"/>
      <c r="I41" s="12"/>
      <c r="J41" s="12"/>
    </row>
    <row r="42" spans="2:10" ht="12.75">
      <c r="B42" s="12"/>
      <c r="C42" s="12"/>
      <c r="D42" s="12"/>
      <c r="E42" s="12"/>
      <c r="F42" s="12"/>
      <c r="G42" s="12"/>
      <c r="H42" s="12"/>
      <c r="I42" s="12"/>
      <c r="J42" s="12"/>
    </row>
    <row r="43" spans="2:10" ht="12.75">
      <c r="B43" s="12"/>
      <c r="C43" s="12"/>
      <c r="D43" s="12"/>
      <c r="E43" s="12"/>
      <c r="F43" s="12"/>
      <c r="G43" s="12"/>
      <c r="H43" s="12"/>
      <c r="I43" s="12"/>
      <c r="J43" s="12"/>
    </row>
    <row r="44" spans="2:10" ht="12.75">
      <c r="B44" s="12"/>
      <c r="C44" s="12"/>
      <c r="D44" s="12"/>
      <c r="E44" s="12"/>
      <c r="F44" s="12"/>
      <c r="G44" s="12"/>
      <c r="H44" s="12"/>
      <c r="I44" s="12"/>
      <c r="J44" s="12"/>
    </row>
    <row r="45" spans="2:10" ht="12.75">
      <c r="B45" s="12"/>
      <c r="C45" s="12"/>
      <c r="D45" s="12"/>
      <c r="E45" s="12"/>
      <c r="F45" s="12"/>
      <c r="G45" s="12"/>
      <c r="H45" s="12"/>
      <c r="I45" s="12"/>
      <c r="J45" s="12"/>
    </row>
    <row r="46" spans="2:10" ht="12.75">
      <c r="B46" s="12"/>
      <c r="C46" s="12"/>
      <c r="D46" s="12"/>
      <c r="E46" s="12"/>
      <c r="F46" s="12"/>
      <c r="G46" s="12"/>
      <c r="H46" s="12"/>
      <c r="I46" s="12"/>
      <c r="J46" s="12"/>
    </row>
    <row r="47" spans="2:10" ht="12.75">
      <c r="B47" s="12"/>
      <c r="C47" s="12"/>
      <c r="D47" s="12"/>
      <c r="E47" s="12"/>
      <c r="F47" s="12"/>
      <c r="G47" s="12"/>
      <c r="H47" s="12"/>
      <c r="I47" s="12"/>
      <c r="J47" s="12"/>
    </row>
    <row r="48" spans="2:10" ht="12.75">
      <c r="B48" s="12"/>
      <c r="C48" s="12"/>
      <c r="D48" s="12"/>
      <c r="E48" s="12"/>
      <c r="F48" s="12"/>
      <c r="G48" s="12"/>
      <c r="H48" s="12"/>
      <c r="I48" s="12"/>
      <c r="J48" s="12"/>
    </row>
    <row r="49" spans="2:10" ht="12.75">
      <c r="B49" s="12"/>
      <c r="C49" s="12"/>
      <c r="D49" s="12"/>
      <c r="E49" s="12"/>
      <c r="F49" s="12"/>
      <c r="G49" s="12"/>
      <c r="H49" s="12"/>
      <c r="I49" s="12"/>
      <c r="J49" s="12"/>
    </row>
    <row r="50" spans="2:10" ht="12.7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2.7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2.7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2.7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12.7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12.7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12.7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2.7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2.7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2.7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2.7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ht="12.7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ht="12.7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ht="12.7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ht="12.7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ht="12.75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ht="12.75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ht="12.75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ht="12.75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ht="12.75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ht="12.75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ht="12.75"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2:10" ht="12.75"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2:10" ht="12.75"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2:10" ht="12.75"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2:10" ht="12.75"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2:10" ht="12.75"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2:10" ht="12.75"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2:10" ht="12.75"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2:10" ht="12.75"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2:10" ht="12.75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0" ht="12.75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0" ht="12.75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 ht="12.75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ht="12.75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ht="12.75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 ht="12.75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 ht="12.75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 ht="12.75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 ht="12.75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 ht="12.75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 ht="12.75"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2:10" ht="12.75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 ht="12.75"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2:10" ht="12.75"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2:10" ht="12.75"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2:10" ht="12.75"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2:10" ht="12.75"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2:10" ht="12.75"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2:10" ht="12.75"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2:10" ht="12.75"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2:10" ht="12.75"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2:10" ht="12.75"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2:10" ht="12.75"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2:10" ht="12.75"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2:10" ht="12.75"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2:10" ht="12.75"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2:10" ht="12.75"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2:10" ht="12.75"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2:10" ht="12.75"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2:10" ht="12.75"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2:10" ht="12.75"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2:10" ht="12.75"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2:10" ht="12.75"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2:10" ht="12.75"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2:10" ht="12.75"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2:10" ht="12.75"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2:10" ht="12.75"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2:10" ht="12.75"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2:10" ht="12.75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2:10" ht="12.75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2:10" ht="12.75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2:10" ht="12.75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2:10" ht="12.75"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2:10" ht="12.75"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2:10" ht="12.75"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2:10" ht="12.75"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2:10" ht="12.75"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2:10" ht="12.75"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2:10" ht="12.75"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2:10" ht="12.75"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2:10" ht="12.75"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2:10" ht="12.75"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2:10" ht="12.75"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2:10" ht="12.75"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2:10" ht="12.75"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2:10" ht="12.75"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2:10" ht="12.75"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2:10" ht="12.75"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2:10" ht="12.75"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2:10" ht="12.75"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2:10" ht="12.75"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2:10" ht="12.75"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2:10" ht="12.75"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2:10" ht="12.75"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2:10" ht="12.75"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2:10" ht="12.75"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2:10" ht="12.75"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2:10" ht="12.75"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2:10" ht="12.75"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2:10" ht="12.75"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2:10" ht="12.75"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2:10" ht="12.75"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2:10" ht="12.75"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2:10" ht="12.75"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2:10" ht="12.75"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2:10" ht="12.75"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2:10" ht="12.75"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2:10" ht="12.75"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2:10" ht="12.75"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2:10" ht="12.75"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2:10" ht="12.75"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2:10" ht="12.75"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2:10" ht="12.75"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2:10" ht="12.75"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2:10" ht="12.75"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2:10" ht="12.75"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2:10" ht="12.75"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2:10" ht="12.75"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2:10" ht="12.75"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2:10" ht="12.75"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2:10" ht="12.75"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2:10" ht="12.75"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2:10" ht="12.75"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2:10" ht="12.75"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2:10" ht="12.75"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2:10" ht="12.75"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2:10" ht="12.75"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2:10" ht="12.75"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2:10" ht="12.75"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2:10" ht="12.75"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2:10" ht="12.75"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2:10" ht="12.75"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2:10" ht="12.75"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2:10" ht="12.75"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2:10" ht="12.75"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2:10" ht="12.75"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2:10" ht="12.75"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2:10" ht="12.75"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2:10" ht="12.75"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2:10" ht="12.75"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2:10" ht="12.75"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2:10" ht="12.75"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2:10" ht="12.75"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2:10" ht="12.75"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2:10" ht="12.75"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2:10" ht="12.75"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2:10" ht="12.75"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2:10" ht="12.75"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2:10" ht="12.75"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2:10" ht="12.75"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2:10" ht="12.75"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2:10" ht="12.75"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2:10" ht="12.75"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2:10" ht="12.75"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2:10" ht="12.75"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2:10" ht="12.75"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2:10" ht="12.75"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2:10" ht="12.75"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2:10" ht="12.75"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2:10" ht="12.75"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2:10" ht="12.75"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2:10" ht="12.75"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2:10" ht="12.75"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2:10" ht="12.75"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2:10" ht="12.75"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2:10" ht="12.75"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2:10" ht="12.75"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2:10" ht="12.75"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2:10" ht="12.75"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2:10" ht="12.75"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2:10" ht="12.75"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2:10" ht="12.75"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2:10" ht="12.75"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2:10" ht="12.75"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2:10" ht="12.75"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2:10" ht="12.75"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2:10" ht="12.75"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2:10" ht="12.75"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2:10" ht="12.75"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2:10" ht="12.75"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2:10" ht="12.75"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2:10" ht="12.75"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2:10" ht="12.75"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2:10" ht="12.75"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2:10" ht="12.75"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2:10" ht="12.75"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2:10" ht="12.75"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2:10" ht="12.75"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2:10" ht="12.75"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2:10" ht="12.75"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2:10" ht="12.75"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2:10" ht="12.75"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2:10" ht="12.75"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2:10" ht="12.75"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2:10" ht="12.75"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2:10" ht="12.75"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2:10" ht="12.75"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2:10" ht="12.75"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2:10" ht="12.75"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2:10" ht="12.75"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2:10" ht="12.75"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2:10" ht="12.75"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2:10" ht="12.75"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2:10" ht="12.75"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2:10" ht="12.75"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2:10" ht="12.75"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2:10" ht="12.75"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2:10" ht="12.75"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2:10" ht="12.75"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2:10" ht="12.75"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2:10" ht="12.75"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2:10" ht="12.75"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2:10" ht="12.75"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2:10" ht="12.75"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2:10" ht="12.75"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2:10" ht="12.75"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2:10" ht="12.75"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2:10" ht="12.75"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2:10" ht="12.75"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2:10" ht="12.75"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2:10" ht="12.75"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2:10" ht="12.75"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2:10" ht="12.75"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2:10" ht="12.75"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2:10" ht="12.75"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2:10" ht="12.75"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2:10" ht="12.75"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2:10" ht="12.75"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2:10" ht="12.75"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2:10" ht="12.75"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2:10" ht="12.75"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2:10" ht="12.75"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2:10" ht="12.75"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2:10" ht="12.75"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2:10" ht="12.75"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2:10" ht="12.75"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2:10" ht="12.75"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2:10" ht="12.75"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2:10" ht="12.75"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2:10" ht="12.75"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2:10" ht="12.75"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2:10" ht="12.75"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2:10" ht="12.75"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2:10" ht="12.75"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2:10" ht="12.75"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2:10" ht="12.75"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2:10" ht="12.75"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2:10" ht="12.75"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2:10" ht="12.75"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2:10" ht="12.75"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2:10" ht="12.75"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2:10" ht="12.75"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2:10" ht="12.75"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2:10" ht="12.75"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2:10" ht="12.75"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2:10" ht="12.75"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2:10" ht="12.75"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2:10" ht="12.75"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2:10" ht="12.75"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2:10" ht="12.75"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2:10" ht="12.75"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2:10" ht="12.75"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2:10" ht="12.75"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2:10" ht="12.75"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2:10" ht="12.75"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2:10" ht="12.75"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2:10" ht="12.75"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2:10" ht="12.75"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2:10" ht="12.75"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2:10" ht="12.75"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2:10" ht="12.75"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2:10" ht="12.75"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2:10" ht="12.75"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2:10" ht="12.75"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2:10" ht="12.75"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2:10" ht="12.75"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2:10" ht="12.75"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2:10" ht="12.75"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2:10" ht="12.75"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2:10" ht="12.75"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2:10" ht="12.75"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2:10" ht="12.75"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2:10" ht="12.75"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2:10" ht="12.75"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2:10" ht="12.75"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2:10" ht="12.75"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2:10" ht="12.75"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2:10" ht="12.75"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2:10" ht="12.75"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2:10" ht="12.75"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2:10" ht="12.75"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2:10" ht="12.75"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2:10" ht="12.75"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2:10" ht="12.75"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2:10" ht="12.75"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2:10" ht="12.75"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2:10" ht="12.75"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2:10" ht="12.75"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2:10" ht="12.75"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2:10" ht="12.75"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2:10" ht="12.75"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2:10" ht="12.75"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2:10" ht="12.75"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2:10" ht="12.75"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2:10" ht="12.75"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2:10" ht="12.75"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2:10" ht="12.75"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2:10" ht="12.75"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2:10" ht="12.75"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2:10" ht="12.75"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2:10" ht="12.75"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2:10" ht="12.75"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2:10" ht="12.75"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2:10" ht="12.75"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2:10" ht="12.75"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2:10" ht="12.75"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2:10" ht="12.75"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2:10" ht="12.75"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2:10" ht="12.75"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2:10" ht="12.75"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2:10" ht="12.75"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2:10" ht="12.75"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2:10" ht="12.75"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2:10" ht="12.75"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2:10" ht="12.75"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2:10" ht="12.75"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2:10" ht="12.75"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2:10" ht="12.75">
      <c r="B430" s="12"/>
      <c r="C430" s="12"/>
      <c r="D430" s="12"/>
      <c r="E430" s="12"/>
      <c r="F430" s="12"/>
      <c r="G430" s="12"/>
      <c r="H430" s="12"/>
      <c r="I430" s="12"/>
      <c r="J430" s="12"/>
    </row>
  </sheetData>
  <mergeCells count="2">
    <mergeCell ref="A3:J3"/>
    <mergeCell ref="A1:J1"/>
  </mergeCells>
  <printOptions horizontalCentered="1"/>
  <pageMargins left="0.5118110236220472" right="0.5118110236220472" top="0.5905511811023623" bottom="0.1968503937007874" header="0.1968503937007874" footer="0.1968503937007874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M173"/>
  <sheetViews>
    <sheetView zoomScale="75" zoomScaleNormal="75" workbookViewId="0" topLeftCell="A1">
      <selection activeCell="H37" sqref="H37"/>
    </sheetView>
  </sheetViews>
  <sheetFormatPr defaultColWidth="11.421875" defaultRowHeight="12.75"/>
  <cols>
    <col min="1" max="2" width="1.7109375" style="163" customWidth="1"/>
    <col min="3" max="3" width="66.7109375" style="163" customWidth="1"/>
    <col min="4" max="6" width="6.7109375" style="163" customWidth="1"/>
    <col min="7" max="7" width="1.8515625" style="163" customWidth="1"/>
    <col min="8" max="10" width="6.7109375" style="163" customWidth="1"/>
    <col min="11" max="11" width="1.57421875" style="163" customWidth="1"/>
    <col min="12" max="12" width="7.28125" style="163" customWidth="1"/>
    <col min="13" max="13" width="1.28515625" style="163" customWidth="1"/>
    <col min="14" max="16384" width="11.421875" style="163" customWidth="1"/>
  </cols>
  <sheetData>
    <row r="1" spans="2:12" ht="12.75">
      <c r="B1" s="164" t="s">
        <v>183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3" ht="12.75" customHeight="1">
      <c r="A2" s="165" t="s">
        <v>169</v>
      </c>
      <c r="B2" s="165"/>
      <c r="C2" s="165"/>
      <c r="D2" s="166"/>
      <c r="E2" s="166"/>
      <c r="F2" s="166"/>
      <c r="G2" s="166"/>
      <c r="H2" s="166"/>
      <c r="I2" s="166"/>
      <c r="J2" s="166"/>
      <c r="K2" s="166"/>
      <c r="L2" s="166"/>
      <c r="M2" s="167"/>
    </row>
    <row r="3" spans="1:13" ht="12.75" customHeight="1">
      <c r="A3" s="165" t="s">
        <v>189</v>
      </c>
      <c r="B3" s="165"/>
      <c r="C3" s="165"/>
      <c r="D3" s="166"/>
      <c r="E3" s="166"/>
      <c r="F3" s="166"/>
      <c r="G3" s="166"/>
      <c r="H3" s="166"/>
      <c r="I3" s="166"/>
      <c r="J3" s="166"/>
      <c r="K3" s="166"/>
      <c r="L3" s="166"/>
      <c r="M3" s="167"/>
    </row>
    <row r="4" spans="1:13" ht="12" customHeight="1">
      <c r="A4" s="168" t="s">
        <v>145</v>
      </c>
      <c r="B4" s="168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7"/>
    </row>
    <row r="5" spans="1:13" ht="12" customHeight="1">
      <c r="A5" s="165"/>
      <c r="B5" s="165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3" s="171" customFormat="1" ht="9" customHeight="1">
      <c r="A6" s="169"/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4:13" s="171" customFormat="1" ht="10.5" customHeight="1">
      <c r="D7" s="172" t="s">
        <v>83</v>
      </c>
      <c r="E7" s="172"/>
      <c r="F7" s="172"/>
      <c r="G7" s="173"/>
      <c r="H7" s="172" t="s">
        <v>84</v>
      </c>
      <c r="I7" s="172"/>
      <c r="J7" s="172"/>
      <c r="K7" s="172"/>
      <c r="L7" s="172" t="s">
        <v>85</v>
      </c>
      <c r="M7" s="172"/>
    </row>
    <row r="8" spans="1:13" s="171" customFormat="1" ht="10.5" customHeight="1">
      <c r="A8" s="171" t="s">
        <v>190</v>
      </c>
      <c r="D8" s="174" t="s">
        <v>98</v>
      </c>
      <c r="E8" s="174" t="s">
        <v>99</v>
      </c>
      <c r="F8" s="174" t="s">
        <v>88</v>
      </c>
      <c r="G8" s="172"/>
      <c r="H8" s="174" t="s">
        <v>98</v>
      </c>
      <c r="I8" s="174" t="s">
        <v>99</v>
      </c>
      <c r="J8" s="174" t="s">
        <v>88</v>
      </c>
      <c r="K8" s="173"/>
      <c r="L8" s="172" t="s">
        <v>88</v>
      </c>
      <c r="M8" s="172"/>
    </row>
    <row r="9" spans="1:13" ht="9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ht="12" customHeight="1"/>
    <row r="11" spans="1:12" ht="12" customHeight="1">
      <c r="A11" s="176" t="s">
        <v>191</v>
      </c>
      <c r="B11" s="176"/>
      <c r="D11" s="176">
        <f>SUM(D12,D15,D18,D21,D24,D27,D44,D47)</f>
        <v>604</v>
      </c>
      <c r="E11" s="176">
        <f>SUM(E12,E15,E18,E21,E24,E27,E44,E47)</f>
        <v>209</v>
      </c>
      <c r="F11" s="176">
        <f>SUM(F12,F15,F18,F21,F24,F27,F44,F47)</f>
        <v>813</v>
      </c>
      <c r="G11" s="176"/>
      <c r="H11" s="176">
        <f>SUM(H12,H15,H18,H21,H24,H27,H44,H47)</f>
        <v>814</v>
      </c>
      <c r="I11" s="176">
        <f>SUM(I12,I15,I18,I21,I24,I27,I44,I47)</f>
        <v>320</v>
      </c>
      <c r="J11" s="176">
        <f>SUM(J12,J15,J18,J21,J24,J27,J44,J47)</f>
        <v>1134</v>
      </c>
      <c r="K11" s="176"/>
      <c r="L11" s="176">
        <f>SUM(L12,L15,L18,L21,L24,L27,L44,L47)</f>
        <v>1947</v>
      </c>
    </row>
    <row r="12" spans="1:12" ht="12" customHeight="1">
      <c r="A12" s="176"/>
      <c r="B12" s="177" t="s">
        <v>192</v>
      </c>
      <c r="C12" s="178"/>
      <c r="D12" s="176">
        <f>SUM(D13:D14)</f>
        <v>15</v>
      </c>
      <c r="E12" s="176">
        <f>SUM(E13:E14)</f>
        <v>6</v>
      </c>
      <c r="F12" s="176">
        <f>SUM(F13:F14)</f>
        <v>21</v>
      </c>
      <c r="G12" s="176"/>
      <c r="H12" s="176">
        <f>SUM(H13:H14)</f>
        <v>10</v>
      </c>
      <c r="I12" s="176">
        <f>SUM(I13:I14)</f>
        <v>8</v>
      </c>
      <c r="J12" s="176">
        <f>SUM(J13:J14)</f>
        <v>18</v>
      </c>
      <c r="K12" s="176"/>
      <c r="L12" s="176">
        <f>SUM(L13:L14)</f>
        <v>39</v>
      </c>
    </row>
    <row r="13" spans="3:12" ht="12" customHeight="1">
      <c r="C13" s="179" t="s">
        <v>193</v>
      </c>
      <c r="D13" s="180">
        <v>12</v>
      </c>
      <c r="E13" s="180">
        <v>5</v>
      </c>
      <c r="F13" s="180">
        <v>17</v>
      </c>
      <c r="G13" s="180"/>
      <c r="H13" s="180">
        <v>6</v>
      </c>
      <c r="I13" s="180">
        <v>5</v>
      </c>
      <c r="J13" s="180">
        <v>11</v>
      </c>
      <c r="K13" s="180"/>
      <c r="L13" s="180">
        <v>28</v>
      </c>
    </row>
    <row r="14" spans="1:13" ht="12" customHeight="1">
      <c r="A14" s="181"/>
      <c r="B14" s="181"/>
      <c r="C14" s="179" t="s">
        <v>194</v>
      </c>
      <c r="D14" s="182">
        <v>3</v>
      </c>
      <c r="E14" s="182">
        <v>1</v>
      </c>
      <c r="F14" s="182">
        <v>4</v>
      </c>
      <c r="G14" s="182"/>
      <c r="H14" s="182">
        <v>4</v>
      </c>
      <c r="I14" s="182">
        <v>3</v>
      </c>
      <c r="J14" s="182">
        <v>7</v>
      </c>
      <c r="K14" s="182"/>
      <c r="L14" s="182">
        <v>11</v>
      </c>
      <c r="M14" s="181"/>
    </row>
    <row r="15" spans="1:13" ht="12" customHeight="1">
      <c r="A15" s="181"/>
      <c r="B15" s="183" t="s">
        <v>195</v>
      </c>
      <c r="C15" s="179"/>
      <c r="D15" s="184">
        <f>SUM(D16:D17)</f>
        <v>43</v>
      </c>
      <c r="E15" s="184">
        <f>SUM(E16:E17)</f>
        <v>13</v>
      </c>
      <c r="F15" s="184">
        <f>SUM(F16:F17)</f>
        <v>56</v>
      </c>
      <c r="G15" s="184"/>
      <c r="H15" s="184">
        <f>SUM(H16:H17)</f>
        <v>55</v>
      </c>
      <c r="I15" s="184">
        <f>SUM(I16:I17)</f>
        <v>19</v>
      </c>
      <c r="J15" s="184">
        <f>SUM(J16:J17)</f>
        <v>74</v>
      </c>
      <c r="K15" s="184"/>
      <c r="L15" s="184">
        <f>SUM(L16:L17)</f>
        <v>130</v>
      </c>
      <c r="M15" s="181"/>
    </row>
    <row r="16" spans="1:13" ht="12" customHeight="1">
      <c r="A16" s="181"/>
      <c r="B16" s="181"/>
      <c r="C16" s="179" t="s">
        <v>196</v>
      </c>
      <c r="D16" s="185">
        <v>21</v>
      </c>
      <c r="E16" s="185">
        <v>5</v>
      </c>
      <c r="F16" s="185">
        <v>26</v>
      </c>
      <c r="G16" s="185"/>
      <c r="H16" s="185">
        <v>11</v>
      </c>
      <c r="I16" s="185">
        <v>4</v>
      </c>
      <c r="J16" s="185">
        <v>15</v>
      </c>
      <c r="K16" s="185"/>
      <c r="L16" s="185">
        <v>41</v>
      </c>
      <c r="M16" s="181"/>
    </row>
    <row r="17" spans="3:13" ht="12" customHeight="1">
      <c r="C17" s="179" t="s">
        <v>197</v>
      </c>
      <c r="D17" s="185">
        <v>22</v>
      </c>
      <c r="E17" s="185">
        <v>8</v>
      </c>
      <c r="F17" s="185">
        <v>30</v>
      </c>
      <c r="G17" s="185"/>
      <c r="H17" s="185">
        <v>44</v>
      </c>
      <c r="I17" s="185">
        <v>15</v>
      </c>
      <c r="J17" s="185">
        <v>59</v>
      </c>
      <c r="K17" s="185"/>
      <c r="L17" s="185">
        <v>89</v>
      </c>
      <c r="M17" s="181"/>
    </row>
    <row r="18" spans="2:13" ht="12" customHeight="1">
      <c r="B18" s="176" t="s">
        <v>198</v>
      </c>
      <c r="C18" s="186"/>
      <c r="D18" s="184">
        <f>SUM(D19:D20)</f>
        <v>42</v>
      </c>
      <c r="E18" s="184">
        <f>SUM(E19:E20)</f>
        <v>23</v>
      </c>
      <c r="F18" s="184">
        <f>SUM(F19:F20)</f>
        <v>65</v>
      </c>
      <c r="G18" s="184"/>
      <c r="H18" s="184">
        <f>SUM(H19:H20)</f>
        <v>68</v>
      </c>
      <c r="I18" s="184">
        <f>SUM(I19:I20)</f>
        <v>29</v>
      </c>
      <c r="J18" s="184">
        <f>SUM(J19:J20)</f>
        <v>97</v>
      </c>
      <c r="K18" s="184"/>
      <c r="L18" s="184">
        <f>SUM(L19:L20)</f>
        <v>162</v>
      </c>
      <c r="M18" s="181"/>
    </row>
    <row r="19" spans="3:13" ht="12" customHeight="1">
      <c r="C19" s="179" t="s">
        <v>199</v>
      </c>
      <c r="D19" s="178">
        <v>22</v>
      </c>
      <c r="E19" s="178">
        <v>12</v>
      </c>
      <c r="F19" s="178">
        <v>34</v>
      </c>
      <c r="G19" s="178"/>
      <c r="H19" s="178">
        <v>27</v>
      </c>
      <c r="I19" s="178">
        <v>9</v>
      </c>
      <c r="J19" s="178">
        <v>36</v>
      </c>
      <c r="K19" s="178"/>
      <c r="L19" s="178">
        <v>70</v>
      </c>
      <c r="M19" s="181"/>
    </row>
    <row r="20" spans="1:13" ht="12" customHeight="1">
      <c r="A20" s="181"/>
      <c r="B20" s="181"/>
      <c r="C20" s="179" t="s">
        <v>200</v>
      </c>
      <c r="D20" s="185">
        <v>20</v>
      </c>
      <c r="E20" s="185">
        <v>11</v>
      </c>
      <c r="F20" s="185">
        <v>31</v>
      </c>
      <c r="G20" s="185"/>
      <c r="H20" s="185">
        <v>41</v>
      </c>
      <c r="I20" s="185">
        <v>20</v>
      </c>
      <c r="J20" s="185">
        <v>61</v>
      </c>
      <c r="K20" s="185"/>
      <c r="L20" s="185">
        <v>92</v>
      </c>
      <c r="M20" s="181"/>
    </row>
    <row r="21" spans="1:13" ht="12" customHeight="1">
      <c r="A21" s="181"/>
      <c r="B21" s="183" t="s">
        <v>201</v>
      </c>
      <c r="C21" s="186"/>
      <c r="D21" s="184">
        <f>SUM(D22:D23)</f>
        <v>35</v>
      </c>
      <c r="E21" s="184">
        <f>SUM(E22:E23)</f>
        <v>7</v>
      </c>
      <c r="F21" s="184">
        <f>SUM(F22:F23)</f>
        <v>42</v>
      </c>
      <c r="G21" s="184"/>
      <c r="H21" s="184">
        <f>SUM(H22:H23)</f>
        <v>24</v>
      </c>
      <c r="I21" s="184">
        <f>SUM(I22:I23)</f>
        <v>5</v>
      </c>
      <c r="J21" s="184">
        <f>SUM(J22:J23)</f>
        <v>29</v>
      </c>
      <c r="K21" s="184"/>
      <c r="L21" s="184">
        <f>SUM(L22:L23)</f>
        <v>71</v>
      </c>
      <c r="M21" s="183"/>
    </row>
    <row r="22" spans="1:13" ht="12" customHeight="1">
      <c r="A22" s="181"/>
      <c r="B22" s="181"/>
      <c r="C22" s="179" t="s">
        <v>202</v>
      </c>
      <c r="D22" s="185">
        <v>33</v>
      </c>
      <c r="E22" s="185">
        <v>7</v>
      </c>
      <c r="F22" s="185">
        <v>40</v>
      </c>
      <c r="G22" s="185"/>
      <c r="H22" s="185">
        <v>24</v>
      </c>
      <c r="I22" s="185">
        <v>4</v>
      </c>
      <c r="J22" s="185">
        <v>28</v>
      </c>
      <c r="K22" s="185"/>
      <c r="L22" s="185">
        <v>68</v>
      </c>
      <c r="M22" s="181"/>
    </row>
    <row r="23" spans="1:13" ht="12" customHeight="1">
      <c r="A23" s="181"/>
      <c r="B23" s="181"/>
      <c r="C23" s="179" t="s">
        <v>203</v>
      </c>
      <c r="D23" s="182">
        <v>2</v>
      </c>
      <c r="E23" s="182">
        <v>0</v>
      </c>
      <c r="F23" s="182">
        <v>2</v>
      </c>
      <c r="G23" s="182"/>
      <c r="H23" s="182">
        <v>0</v>
      </c>
      <c r="I23" s="182">
        <v>1</v>
      </c>
      <c r="J23" s="182">
        <v>1</v>
      </c>
      <c r="K23" s="182"/>
      <c r="L23" s="182">
        <v>3</v>
      </c>
      <c r="M23" s="181"/>
    </row>
    <row r="24" spans="2:12" ht="12.75">
      <c r="B24" s="176" t="s">
        <v>204</v>
      </c>
      <c r="C24" s="176"/>
      <c r="D24" s="177">
        <f>SUM(D25:D26)</f>
        <v>24</v>
      </c>
      <c r="E24" s="177">
        <f>SUM(E25:E26)</f>
        <v>8</v>
      </c>
      <c r="F24" s="177">
        <f>SUM(F25:F26)</f>
        <v>32</v>
      </c>
      <c r="G24" s="177"/>
      <c r="H24" s="177">
        <f>SUM(H25:H26)</f>
        <v>57</v>
      </c>
      <c r="I24" s="177">
        <f>SUM(I25:I26)</f>
        <v>29</v>
      </c>
      <c r="J24" s="177">
        <f>SUM(J25:J26)</f>
        <v>86</v>
      </c>
      <c r="K24" s="177"/>
      <c r="L24" s="177">
        <f>SUM(L25:L26)</f>
        <v>118</v>
      </c>
    </row>
    <row r="25" spans="1:13" ht="12" customHeight="1">
      <c r="A25" s="181"/>
      <c r="B25" s="181"/>
      <c r="C25" s="179" t="s">
        <v>205</v>
      </c>
      <c r="D25" s="178">
        <v>18</v>
      </c>
      <c r="E25" s="178">
        <v>4</v>
      </c>
      <c r="F25" s="178">
        <v>22</v>
      </c>
      <c r="G25" s="178"/>
      <c r="H25" s="178">
        <v>16</v>
      </c>
      <c r="I25" s="178">
        <v>9</v>
      </c>
      <c r="J25" s="178">
        <v>25</v>
      </c>
      <c r="K25" s="178"/>
      <c r="L25" s="178">
        <v>47</v>
      </c>
      <c r="M25" s="181"/>
    </row>
    <row r="26" spans="3:13" ht="12" customHeight="1">
      <c r="C26" s="179" t="s">
        <v>206</v>
      </c>
      <c r="D26" s="182">
        <v>6</v>
      </c>
      <c r="E26" s="182">
        <v>4</v>
      </c>
      <c r="F26" s="182">
        <v>10</v>
      </c>
      <c r="G26" s="182"/>
      <c r="H26" s="182">
        <v>41</v>
      </c>
      <c r="I26" s="182">
        <v>20</v>
      </c>
      <c r="J26" s="182">
        <v>61</v>
      </c>
      <c r="K26" s="182"/>
      <c r="L26" s="182">
        <v>71</v>
      </c>
      <c r="M26" s="181"/>
    </row>
    <row r="27" spans="2:13" ht="12" customHeight="1">
      <c r="B27" s="176" t="s">
        <v>207</v>
      </c>
      <c r="C27" s="186"/>
      <c r="D27" s="184">
        <f>SUM(D28:D43)</f>
        <v>408</v>
      </c>
      <c r="E27" s="184">
        <f>SUM(E28:E43)</f>
        <v>139</v>
      </c>
      <c r="F27" s="184">
        <f>SUM(F28:F43)</f>
        <v>547</v>
      </c>
      <c r="G27" s="184"/>
      <c r="H27" s="184">
        <f>SUM(H28:H43)</f>
        <v>522</v>
      </c>
      <c r="I27" s="184">
        <f>SUM(I28:I43)</f>
        <v>199</v>
      </c>
      <c r="J27" s="184">
        <f>SUM(J28:J43)</f>
        <v>721</v>
      </c>
      <c r="K27" s="184"/>
      <c r="L27" s="184">
        <f>SUM(L28:L43)</f>
        <v>1268</v>
      </c>
      <c r="M27" s="183"/>
    </row>
    <row r="28" spans="2:13" ht="12" customHeight="1">
      <c r="B28" s="176"/>
      <c r="C28" s="187" t="s">
        <v>208</v>
      </c>
      <c r="D28" s="85">
        <f>0+42</f>
        <v>42</v>
      </c>
      <c r="E28" s="85">
        <f>0+31</f>
        <v>31</v>
      </c>
      <c r="F28" s="85">
        <f>SUM(D28:E28)</f>
        <v>73</v>
      </c>
      <c r="G28" s="85"/>
      <c r="H28" s="85">
        <f>19+68</f>
        <v>87</v>
      </c>
      <c r="I28" s="85">
        <f>9+50</f>
        <v>59</v>
      </c>
      <c r="J28" s="85">
        <f>SUM(H28:I28)</f>
        <v>146</v>
      </c>
      <c r="K28" s="85"/>
      <c r="L28" s="85">
        <f>+J28+F28</f>
        <v>219</v>
      </c>
      <c r="M28" s="181"/>
    </row>
    <row r="29" spans="2:13" ht="12" customHeight="1">
      <c r="B29" s="176"/>
      <c r="C29" s="85" t="s">
        <v>209</v>
      </c>
      <c r="D29" s="85">
        <v>27</v>
      </c>
      <c r="E29" s="85">
        <v>12</v>
      </c>
      <c r="F29" s="85">
        <v>39</v>
      </c>
      <c r="H29" s="85">
        <v>17</v>
      </c>
      <c r="I29" s="85">
        <v>8</v>
      </c>
      <c r="J29" s="85">
        <v>25</v>
      </c>
      <c r="L29" s="85">
        <v>64</v>
      </c>
      <c r="M29" s="181"/>
    </row>
    <row r="30" spans="2:13" ht="12" customHeight="1">
      <c r="B30" s="176"/>
      <c r="C30" s="85" t="s">
        <v>210</v>
      </c>
      <c r="D30" s="85">
        <v>87</v>
      </c>
      <c r="E30" s="85">
        <v>15</v>
      </c>
      <c r="F30" s="85">
        <v>102</v>
      </c>
      <c r="H30" s="85">
        <v>91</v>
      </c>
      <c r="I30" s="85">
        <v>22</v>
      </c>
      <c r="J30" s="85">
        <v>113</v>
      </c>
      <c r="L30" s="85">
        <v>215</v>
      </c>
      <c r="M30" s="181"/>
    </row>
    <row r="31" spans="2:13" ht="12" customHeight="1">
      <c r="B31" s="176"/>
      <c r="C31" s="85" t="s">
        <v>211</v>
      </c>
      <c r="D31" s="85">
        <v>12</v>
      </c>
      <c r="E31" s="85">
        <v>17</v>
      </c>
      <c r="F31" s="85">
        <v>29</v>
      </c>
      <c r="H31" s="85">
        <v>15</v>
      </c>
      <c r="I31" s="85">
        <v>21</v>
      </c>
      <c r="J31" s="85">
        <v>36</v>
      </c>
      <c r="L31" s="85">
        <v>65</v>
      </c>
      <c r="M31" s="181"/>
    </row>
    <row r="32" spans="2:13" ht="12" customHeight="1">
      <c r="B32" s="176"/>
      <c r="C32" s="85" t="s">
        <v>212</v>
      </c>
      <c r="D32" s="85">
        <v>41</v>
      </c>
      <c r="E32" s="85">
        <v>3</v>
      </c>
      <c r="F32" s="85">
        <v>44</v>
      </c>
      <c r="H32" s="85">
        <v>45</v>
      </c>
      <c r="I32" s="85">
        <v>6</v>
      </c>
      <c r="J32" s="85">
        <v>51</v>
      </c>
      <c r="L32" s="85">
        <v>95</v>
      </c>
      <c r="M32" s="181"/>
    </row>
    <row r="33" spans="2:13" ht="12" customHeight="1">
      <c r="B33" s="176"/>
      <c r="C33" s="85" t="s">
        <v>213</v>
      </c>
      <c r="D33" s="85">
        <v>24</v>
      </c>
      <c r="E33" s="85">
        <v>0</v>
      </c>
      <c r="F33" s="85">
        <v>24</v>
      </c>
      <c r="H33" s="85">
        <v>27</v>
      </c>
      <c r="I33" s="85">
        <v>3</v>
      </c>
      <c r="J33" s="85">
        <v>30</v>
      </c>
      <c r="L33" s="85">
        <v>54</v>
      </c>
      <c r="M33" s="181"/>
    </row>
    <row r="34" spans="2:13" ht="12" customHeight="1">
      <c r="B34" s="176"/>
      <c r="C34" s="85" t="s">
        <v>214</v>
      </c>
      <c r="D34" s="85">
        <v>27</v>
      </c>
      <c r="E34" s="85">
        <v>6</v>
      </c>
      <c r="F34" s="85">
        <v>33</v>
      </c>
      <c r="H34" s="85">
        <v>22</v>
      </c>
      <c r="I34" s="85">
        <v>8</v>
      </c>
      <c r="J34" s="85">
        <v>30</v>
      </c>
      <c r="L34" s="85">
        <v>63</v>
      </c>
      <c r="M34" s="181"/>
    </row>
    <row r="35" spans="2:13" ht="12" customHeight="1">
      <c r="B35" s="176"/>
      <c r="C35" s="85" t="s">
        <v>215</v>
      </c>
      <c r="D35" s="85">
        <v>69</v>
      </c>
      <c r="E35" s="85">
        <v>38</v>
      </c>
      <c r="F35" s="85">
        <v>107</v>
      </c>
      <c r="H35" s="85">
        <v>60</v>
      </c>
      <c r="I35" s="85">
        <v>35</v>
      </c>
      <c r="J35" s="85">
        <v>95</v>
      </c>
      <c r="L35" s="85">
        <v>202</v>
      </c>
      <c r="M35" s="181"/>
    </row>
    <row r="36" spans="2:13" ht="12" customHeight="1">
      <c r="B36" s="176"/>
      <c r="C36" s="187" t="s">
        <v>216</v>
      </c>
      <c r="D36" s="188">
        <v>17</v>
      </c>
      <c r="E36" s="188">
        <v>2</v>
      </c>
      <c r="F36" s="188">
        <v>19</v>
      </c>
      <c r="G36" s="188"/>
      <c r="H36" s="188">
        <v>61</v>
      </c>
      <c r="I36" s="188">
        <v>14</v>
      </c>
      <c r="J36" s="188">
        <v>75</v>
      </c>
      <c r="K36" s="188"/>
      <c r="L36" s="188">
        <v>94</v>
      </c>
      <c r="M36" s="181"/>
    </row>
    <row r="37" spans="3:12" ht="12" customHeight="1">
      <c r="C37" s="85" t="s">
        <v>217</v>
      </c>
      <c r="D37" s="163">
        <v>13</v>
      </c>
      <c r="E37" s="163">
        <v>7</v>
      </c>
      <c r="F37" s="163">
        <v>20</v>
      </c>
      <c r="H37" s="163">
        <v>28</v>
      </c>
      <c r="I37" s="163">
        <v>7</v>
      </c>
      <c r="J37" s="163">
        <v>35</v>
      </c>
      <c r="L37" s="163">
        <v>55</v>
      </c>
    </row>
    <row r="38" spans="3:12" ht="12" customHeight="1">
      <c r="C38" s="85" t="s">
        <v>218</v>
      </c>
      <c r="D38" s="163">
        <v>1</v>
      </c>
      <c r="E38" s="163">
        <v>0</v>
      </c>
      <c r="F38" s="163">
        <v>1</v>
      </c>
      <c r="H38" s="163">
        <v>3</v>
      </c>
      <c r="I38" s="163">
        <v>1</v>
      </c>
      <c r="J38" s="163">
        <v>4</v>
      </c>
      <c r="L38" s="163">
        <v>5</v>
      </c>
    </row>
    <row r="39" spans="3:12" ht="12" customHeight="1">
      <c r="C39" s="85" t="s">
        <v>219</v>
      </c>
      <c r="D39" s="163">
        <v>18</v>
      </c>
      <c r="E39" s="163">
        <v>2</v>
      </c>
      <c r="F39" s="163">
        <v>20</v>
      </c>
      <c r="H39" s="163">
        <v>24</v>
      </c>
      <c r="I39" s="163">
        <v>7</v>
      </c>
      <c r="J39" s="163">
        <v>31</v>
      </c>
      <c r="L39" s="163">
        <v>51</v>
      </c>
    </row>
    <row r="40" spans="3:12" ht="12" customHeight="1">
      <c r="C40" s="85" t="s">
        <v>220</v>
      </c>
      <c r="D40" s="163">
        <v>10</v>
      </c>
      <c r="E40" s="163">
        <v>1</v>
      </c>
      <c r="F40" s="163">
        <v>11</v>
      </c>
      <c r="H40" s="163">
        <v>11</v>
      </c>
      <c r="I40" s="163">
        <v>1</v>
      </c>
      <c r="J40" s="163">
        <v>12</v>
      </c>
      <c r="L40" s="163">
        <v>23</v>
      </c>
    </row>
    <row r="41" spans="3:12" ht="12" customHeight="1">
      <c r="C41" s="85" t="s">
        <v>221</v>
      </c>
      <c r="D41" s="163">
        <v>16</v>
      </c>
      <c r="E41" s="163">
        <v>2</v>
      </c>
      <c r="F41" s="163">
        <v>18</v>
      </c>
      <c r="H41" s="163">
        <v>21</v>
      </c>
      <c r="I41" s="163">
        <v>2</v>
      </c>
      <c r="J41" s="163">
        <v>23</v>
      </c>
      <c r="L41" s="163">
        <v>41</v>
      </c>
    </row>
    <row r="42" spans="3:13" ht="12" customHeight="1">
      <c r="C42" s="85" t="s">
        <v>222</v>
      </c>
      <c r="D42" s="163">
        <v>2</v>
      </c>
      <c r="E42" s="163">
        <v>1</v>
      </c>
      <c r="F42" s="163">
        <v>3</v>
      </c>
      <c r="H42" s="163">
        <v>2</v>
      </c>
      <c r="I42" s="163">
        <v>0</v>
      </c>
      <c r="J42" s="163">
        <v>2</v>
      </c>
      <c r="L42" s="163">
        <v>5</v>
      </c>
      <c r="M42" s="181"/>
    </row>
    <row r="43" spans="3:13" ht="12" customHeight="1">
      <c r="C43" s="85" t="s">
        <v>223</v>
      </c>
      <c r="D43" s="163">
        <v>2</v>
      </c>
      <c r="E43" s="163">
        <v>2</v>
      </c>
      <c r="F43" s="163">
        <v>4</v>
      </c>
      <c r="H43" s="163">
        <v>8</v>
      </c>
      <c r="I43" s="163">
        <v>5</v>
      </c>
      <c r="J43" s="163">
        <v>13</v>
      </c>
      <c r="L43" s="163">
        <v>17</v>
      </c>
      <c r="M43" s="181"/>
    </row>
    <row r="44" spans="2:12" ht="12.75">
      <c r="B44" s="177" t="s">
        <v>224</v>
      </c>
      <c r="C44" s="177"/>
      <c r="D44" s="177">
        <f>SUM(D45:D46)</f>
        <v>37</v>
      </c>
      <c r="E44" s="177">
        <f>SUM(E45:E46)</f>
        <v>13</v>
      </c>
      <c r="F44" s="177">
        <f>SUM(F45:F46)</f>
        <v>50</v>
      </c>
      <c r="G44" s="177"/>
      <c r="H44" s="177">
        <f>SUM(H45:H46)</f>
        <v>76</v>
      </c>
      <c r="I44" s="177">
        <f>SUM(I45:I46)</f>
        <v>31</v>
      </c>
      <c r="J44" s="177">
        <f>SUM(J45:J46)</f>
        <v>107</v>
      </c>
      <c r="K44" s="177"/>
      <c r="L44" s="177">
        <f>SUM(L45:L46)</f>
        <v>157</v>
      </c>
    </row>
    <row r="45" spans="1:13" ht="12" customHeight="1">
      <c r="A45" s="181"/>
      <c r="B45" s="181"/>
      <c r="C45" s="179" t="s">
        <v>225</v>
      </c>
      <c r="D45" s="185">
        <v>26</v>
      </c>
      <c r="E45" s="185">
        <v>9</v>
      </c>
      <c r="F45" s="185">
        <v>35</v>
      </c>
      <c r="G45" s="185"/>
      <c r="H45" s="185">
        <v>51</v>
      </c>
      <c r="I45" s="185">
        <v>23</v>
      </c>
      <c r="J45" s="185">
        <v>74</v>
      </c>
      <c r="K45" s="185"/>
      <c r="L45" s="185">
        <v>109</v>
      </c>
      <c r="M45" s="181"/>
    </row>
    <row r="46" spans="1:13" ht="12" customHeight="1">
      <c r="A46" s="181"/>
      <c r="B46" s="181"/>
      <c r="C46" s="179" t="s">
        <v>226</v>
      </c>
      <c r="D46" s="185">
        <v>11</v>
      </c>
      <c r="E46" s="185">
        <v>4</v>
      </c>
      <c r="F46" s="185">
        <v>15</v>
      </c>
      <c r="G46" s="185"/>
      <c r="H46" s="185">
        <v>25</v>
      </c>
      <c r="I46" s="185">
        <v>8</v>
      </c>
      <c r="J46" s="185">
        <v>33</v>
      </c>
      <c r="K46" s="185"/>
      <c r="L46" s="185">
        <v>48</v>
      </c>
      <c r="M46" s="181"/>
    </row>
    <row r="47" spans="1:13" ht="12" customHeight="1">
      <c r="A47" s="181"/>
      <c r="B47" s="183" t="s">
        <v>227</v>
      </c>
      <c r="C47" s="179"/>
      <c r="D47" s="189">
        <f>SUM(D48)</f>
        <v>0</v>
      </c>
      <c r="E47" s="189">
        <f>SUM(E48)</f>
        <v>0</v>
      </c>
      <c r="F47" s="189">
        <f>SUM(F48)</f>
        <v>0</v>
      </c>
      <c r="G47" s="189"/>
      <c r="H47" s="189">
        <f>SUM(H48)</f>
        <v>2</v>
      </c>
      <c r="I47" s="189">
        <f>SUM(I48)</f>
        <v>0</v>
      </c>
      <c r="J47" s="189">
        <f>SUM(J48)</f>
        <v>2</v>
      </c>
      <c r="K47" s="189"/>
      <c r="L47" s="189">
        <f>SUM(L48)</f>
        <v>2</v>
      </c>
      <c r="M47" s="181"/>
    </row>
    <row r="48" spans="1:13" ht="12" customHeight="1">
      <c r="A48" s="181"/>
      <c r="B48" s="181"/>
      <c r="C48" s="187" t="s">
        <v>227</v>
      </c>
      <c r="D48" s="185">
        <v>0</v>
      </c>
      <c r="E48" s="185">
        <v>0</v>
      </c>
      <c r="F48" s="185">
        <v>0</v>
      </c>
      <c r="G48" s="185"/>
      <c r="H48" s="185">
        <v>2</v>
      </c>
      <c r="I48" s="185">
        <v>0</v>
      </c>
      <c r="J48" s="185">
        <v>2</v>
      </c>
      <c r="K48" s="185"/>
      <c r="L48" s="185">
        <v>2</v>
      </c>
      <c r="M48" s="181"/>
    </row>
    <row r="49" ht="12" customHeight="1">
      <c r="M49" s="181"/>
    </row>
    <row r="50" ht="12" customHeight="1">
      <c r="M50" s="181"/>
    </row>
    <row r="51" ht="12" customHeight="1">
      <c r="M51" s="181"/>
    </row>
    <row r="52" spans="1:13" ht="12" customHeight="1">
      <c r="A52" s="183" t="s">
        <v>228</v>
      </c>
      <c r="B52" s="181"/>
      <c r="C52" s="181"/>
      <c r="D52" s="190">
        <f>SUM(D53,D56,D58,D60,D63,D70,D73,D76,D79)</f>
        <v>361</v>
      </c>
      <c r="E52" s="190">
        <f>SUM(E53,E56,E58,E60,E63,E70,E73,E76,E79)</f>
        <v>383</v>
      </c>
      <c r="F52" s="190">
        <f>SUM(F53,F56,F58,F60,F63,F70,F73,F76,F79)</f>
        <v>744</v>
      </c>
      <c r="G52" s="190"/>
      <c r="H52" s="190">
        <f>SUM(H53,H56,H58,H60,H63,H70,H73,H76,H79)</f>
        <v>706</v>
      </c>
      <c r="I52" s="190">
        <f>SUM(I53,I56,I58,I60,I63,I70,I73,I76,I79)</f>
        <v>714</v>
      </c>
      <c r="J52" s="190">
        <f>SUM(J53,J56,J58,J60,J63,J70,J73,J76,J79)</f>
        <v>1420</v>
      </c>
      <c r="K52" s="190"/>
      <c r="L52" s="190">
        <f>SUM(L53,L56,L58,L60,L63,L70,L73,L76,L79)</f>
        <v>2164</v>
      </c>
      <c r="M52" s="181"/>
    </row>
    <row r="53" spans="1:13" s="176" customFormat="1" ht="12" customHeight="1">
      <c r="A53" s="183"/>
      <c r="B53" s="183" t="s">
        <v>229</v>
      </c>
      <c r="C53" s="183"/>
      <c r="D53" s="190">
        <f>SUM(D54:D55)</f>
        <v>46</v>
      </c>
      <c r="E53" s="190">
        <f>SUM(E54:E55)</f>
        <v>38</v>
      </c>
      <c r="F53" s="190">
        <f>SUM(F54:F55)</f>
        <v>84</v>
      </c>
      <c r="G53" s="190"/>
      <c r="H53" s="190">
        <f>SUM(H54:H55)</f>
        <v>72</v>
      </c>
      <c r="I53" s="190">
        <f>SUM(I54:I55)</f>
        <v>70</v>
      </c>
      <c r="J53" s="190">
        <f>SUM(J54:J55)</f>
        <v>142</v>
      </c>
      <c r="K53" s="190"/>
      <c r="L53" s="190">
        <f>SUM(L54:L55)</f>
        <v>226</v>
      </c>
      <c r="M53" s="183"/>
    </row>
    <row r="54" spans="1:13" ht="12" customHeight="1">
      <c r="A54" s="181"/>
      <c r="C54" s="179" t="s">
        <v>230</v>
      </c>
      <c r="D54" s="180">
        <v>35</v>
      </c>
      <c r="E54" s="180">
        <v>30</v>
      </c>
      <c r="F54" s="180">
        <v>65</v>
      </c>
      <c r="G54" s="180"/>
      <c r="H54" s="180">
        <v>24</v>
      </c>
      <c r="I54" s="180">
        <v>32</v>
      </c>
      <c r="J54" s="180">
        <v>56</v>
      </c>
      <c r="K54" s="180"/>
      <c r="L54" s="180">
        <v>121</v>
      </c>
      <c r="M54" s="181"/>
    </row>
    <row r="55" spans="3:13" ht="12" customHeight="1">
      <c r="C55" s="179" t="s">
        <v>231</v>
      </c>
      <c r="D55" s="180">
        <v>11</v>
      </c>
      <c r="E55" s="180">
        <v>8</v>
      </c>
      <c r="F55" s="180">
        <v>19</v>
      </c>
      <c r="G55" s="180"/>
      <c r="H55" s="180">
        <v>48</v>
      </c>
      <c r="I55" s="180">
        <v>38</v>
      </c>
      <c r="J55" s="180">
        <v>86</v>
      </c>
      <c r="K55" s="180"/>
      <c r="L55" s="180">
        <v>105</v>
      </c>
      <c r="M55" s="181"/>
    </row>
    <row r="56" spans="2:13" ht="12" customHeight="1">
      <c r="B56" s="176" t="s">
        <v>232</v>
      </c>
      <c r="C56" s="186"/>
      <c r="D56" s="191">
        <f>SUM(D57)</f>
        <v>47</v>
      </c>
      <c r="E56" s="191">
        <f>SUM(E57)</f>
        <v>33</v>
      </c>
      <c r="F56" s="191">
        <f>SUM(F57)</f>
        <v>80</v>
      </c>
      <c r="G56" s="191"/>
      <c r="H56" s="191">
        <f>SUM(H57)</f>
        <v>150</v>
      </c>
      <c r="I56" s="191">
        <f>SUM(I57)</f>
        <v>152</v>
      </c>
      <c r="J56" s="191">
        <f>SUM(J57)</f>
        <v>302</v>
      </c>
      <c r="K56" s="191"/>
      <c r="L56" s="191">
        <f>SUM(L57)</f>
        <v>382</v>
      </c>
      <c r="M56" s="181"/>
    </row>
    <row r="57" spans="1:13" ht="12" customHeight="1">
      <c r="A57" s="181"/>
      <c r="C57" s="179" t="s">
        <v>232</v>
      </c>
      <c r="D57" s="180">
        <v>47</v>
      </c>
      <c r="E57" s="180">
        <v>33</v>
      </c>
      <c r="F57" s="180">
        <v>80</v>
      </c>
      <c r="G57" s="180"/>
      <c r="H57" s="180">
        <v>150</v>
      </c>
      <c r="I57" s="180">
        <v>152</v>
      </c>
      <c r="J57" s="180">
        <v>302</v>
      </c>
      <c r="K57" s="180"/>
      <c r="L57" s="180">
        <v>382</v>
      </c>
      <c r="M57" s="181"/>
    </row>
    <row r="58" spans="2:12" ht="12.75">
      <c r="B58" s="176" t="s">
        <v>233</v>
      </c>
      <c r="C58" s="176"/>
      <c r="D58" s="176">
        <f>SUM(D59:D59)</f>
        <v>8</v>
      </c>
      <c r="E58" s="176">
        <f>SUM(E59:E59)</f>
        <v>9</v>
      </c>
      <c r="F58" s="176">
        <f>SUM(F59:F59)</f>
        <v>17</v>
      </c>
      <c r="G58" s="176"/>
      <c r="H58" s="176">
        <f>SUM(H59:H59)</f>
        <v>2</v>
      </c>
      <c r="I58" s="176">
        <f>SUM(I59:I59)</f>
        <v>14</v>
      </c>
      <c r="J58" s="176">
        <f>SUM(J59:J59)</f>
        <v>16</v>
      </c>
      <c r="K58" s="176"/>
      <c r="L58" s="176">
        <f>SUM(L59:L59)</f>
        <v>33</v>
      </c>
    </row>
    <row r="59" spans="1:13" ht="12" customHeight="1">
      <c r="A59" s="181"/>
      <c r="C59" s="179" t="s">
        <v>233</v>
      </c>
      <c r="D59" s="192">
        <v>8</v>
      </c>
      <c r="E59" s="192">
        <v>9</v>
      </c>
      <c r="F59" s="192">
        <v>17</v>
      </c>
      <c r="G59" s="192"/>
      <c r="H59" s="192">
        <v>2</v>
      </c>
      <c r="I59" s="192">
        <v>14</v>
      </c>
      <c r="J59" s="192">
        <v>16</v>
      </c>
      <c r="K59" s="192"/>
      <c r="L59" s="192">
        <v>33</v>
      </c>
      <c r="M59" s="181"/>
    </row>
    <row r="60" spans="2:13" ht="12" customHeight="1">
      <c r="B60" s="176" t="s">
        <v>234</v>
      </c>
      <c r="C60" s="186"/>
      <c r="D60" s="191">
        <f>SUM(D61:D62)</f>
        <v>46</v>
      </c>
      <c r="E60" s="191">
        <f>SUM(E61:E62)</f>
        <v>36</v>
      </c>
      <c r="F60" s="191">
        <f>SUM(F61:F62)</f>
        <v>82</v>
      </c>
      <c r="G60" s="191"/>
      <c r="H60" s="191">
        <f>SUM(H61:H62)</f>
        <v>74</v>
      </c>
      <c r="I60" s="191">
        <f>SUM(I61:I62)</f>
        <v>77</v>
      </c>
      <c r="J60" s="191">
        <f>SUM(J61:J62)</f>
        <v>151</v>
      </c>
      <c r="K60" s="191"/>
      <c r="L60" s="191">
        <f>SUM(L61:L62)</f>
        <v>233</v>
      </c>
      <c r="M60" s="176"/>
    </row>
    <row r="61" spans="1:13" ht="12" customHeight="1">
      <c r="A61" s="181"/>
      <c r="C61" s="179" t="s">
        <v>235</v>
      </c>
      <c r="D61" s="180">
        <v>31</v>
      </c>
      <c r="E61" s="180">
        <v>22</v>
      </c>
      <c r="F61" s="180">
        <v>53</v>
      </c>
      <c r="G61" s="180"/>
      <c r="H61" s="180">
        <v>31</v>
      </c>
      <c r="I61" s="180">
        <v>38</v>
      </c>
      <c r="J61" s="180">
        <v>69</v>
      </c>
      <c r="K61" s="180"/>
      <c r="L61" s="180">
        <v>122</v>
      </c>
      <c r="M61" s="181"/>
    </row>
    <row r="62" spans="1:13" ht="12" customHeight="1">
      <c r="A62" s="181"/>
      <c r="C62" s="179" t="s">
        <v>236</v>
      </c>
      <c r="D62" s="180">
        <v>15</v>
      </c>
      <c r="E62" s="180">
        <v>14</v>
      </c>
      <c r="F62" s="180">
        <v>29</v>
      </c>
      <c r="G62" s="180"/>
      <c r="H62" s="180">
        <v>43</v>
      </c>
      <c r="I62" s="180">
        <v>39</v>
      </c>
      <c r="J62" s="180">
        <v>82</v>
      </c>
      <c r="K62" s="180"/>
      <c r="L62" s="180">
        <v>111</v>
      </c>
      <c r="M62" s="181"/>
    </row>
    <row r="63" spans="1:13" ht="12" customHeight="1">
      <c r="A63" s="181"/>
      <c r="B63" s="176" t="s">
        <v>237</v>
      </c>
      <c r="C63" s="179"/>
      <c r="D63" s="191">
        <f>SUM(D64:D69)</f>
        <v>48</v>
      </c>
      <c r="E63" s="191">
        <f>SUM(E64:E69)</f>
        <v>35</v>
      </c>
      <c r="F63" s="191">
        <f>SUM(F64:F69)</f>
        <v>83</v>
      </c>
      <c r="G63" s="191"/>
      <c r="H63" s="191">
        <f>SUM(H64:H69)</f>
        <v>127</v>
      </c>
      <c r="I63" s="191">
        <f>SUM(I64:I69)</f>
        <v>122</v>
      </c>
      <c r="J63" s="191">
        <f>SUM(J64:J69)</f>
        <v>249</v>
      </c>
      <c r="K63" s="191"/>
      <c r="L63" s="191">
        <f>SUM(L64:L69)</f>
        <v>332</v>
      </c>
      <c r="M63" s="181"/>
    </row>
    <row r="64" spans="3:13" ht="12" customHeight="1">
      <c r="C64" s="179" t="s">
        <v>238</v>
      </c>
      <c r="D64" s="180">
        <v>6</v>
      </c>
      <c r="E64" s="180">
        <v>11</v>
      </c>
      <c r="F64" s="180">
        <v>17</v>
      </c>
      <c r="G64" s="180"/>
      <c r="H64" s="180">
        <v>18</v>
      </c>
      <c r="I64" s="180">
        <v>38</v>
      </c>
      <c r="J64" s="180">
        <v>56</v>
      </c>
      <c r="K64" s="180"/>
      <c r="L64" s="180">
        <v>73</v>
      </c>
      <c r="M64" s="181"/>
    </row>
    <row r="65" spans="3:12" ht="12.75">
      <c r="C65" s="179" t="s">
        <v>239</v>
      </c>
      <c r="D65" s="180">
        <v>31</v>
      </c>
      <c r="E65" s="180">
        <v>15</v>
      </c>
      <c r="F65" s="180">
        <v>46</v>
      </c>
      <c r="G65" s="180"/>
      <c r="H65" s="180">
        <v>68</v>
      </c>
      <c r="I65" s="180">
        <v>50</v>
      </c>
      <c r="J65" s="180">
        <v>118</v>
      </c>
      <c r="K65" s="180"/>
      <c r="L65" s="180">
        <v>164</v>
      </c>
    </row>
    <row r="66" spans="1:13" ht="12" customHeight="1">
      <c r="A66" s="181"/>
      <c r="C66" s="179" t="s">
        <v>240</v>
      </c>
      <c r="D66" s="180">
        <v>2</v>
      </c>
      <c r="E66" s="180">
        <v>6</v>
      </c>
      <c r="F66" s="180">
        <v>8</v>
      </c>
      <c r="G66" s="180"/>
      <c r="H66" s="180">
        <v>12</v>
      </c>
      <c r="I66" s="180">
        <v>12</v>
      </c>
      <c r="J66" s="180">
        <v>24</v>
      </c>
      <c r="K66" s="180"/>
      <c r="L66" s="180">
        <v>32</v>
      </c>
      <c r="M66" s="181"/>
    </row>
    <row r="67" spans="1:13" ht="12" customHeight="1">
      <c r="A67" s="181"/>
      <c r="C67" s="179" t="s">
        <v>241</v>
      </c>
      <c r="D67" s="163">
        <v>1</v>
      </c>
      <c r="E67" s="163">
        <v>2</v>
      </c>
      <c r="F67" s="163">
        <v>3</v>
      </c>
      <c r="H67" s="163">
        <v>7</v>
      </c>
      <c r="I67" s="163">
        <v>9</v>
      </c>
      <c r="J67" s="163">
        <v>16</v>
      </c>
      <c r="L67" s="163">
        <v>19</v>
      </c>
      <c r="M67" s="181"/>
    </row>
    <row r="68" spans="1:13" ht="12" customHeight="1">
      <c r="A68" s="181"/>
      <c r="C68" s="179" t="s">
        <v>242</v>
      </c>
      <c r="D68" s="180">
        <v>7</v>
      </c>
      <c r="E68" s="180">
        <v>0</v>
      </c>
      <c r="F68" s="180">
        <v>7</v>
      </c>
      <c r="G68" s="180"/>
      <c r="H68" s="180">
        <v>14</v>
      </c>
      <c r="I68" s="180">
        <v>8</v>
      </c>
      <c r="J68" s="180">
        <v>22</v>
      </c>
      <c r="K68" s="180"/>
      <c r="L68" s="180">
        <v>29</v>
      </c>
      <c r="M68" s="181"/>
    </row>
    <row r="69" spans="1:13" ht="12" customHeight="1">
      <c r="A69" s="181"/>
      <c r="C69" s="179" t="s">
        <v>243</v>
      </c>
      <c r="D69" s="180">
        <v>1</v>
      </c>
      <c r="E69" s="180">
        <v>1</v>
      </c>
      <c r="F69" s="180">
        <v>2</v>
      </c>
      <c r="G69" s="180"/>
      <c r="H69" s="180">
        <v>8</v>
      </c>
      <c r="I69" s="180">
        <v>5</v>
      </c>
      <c r="J69" s="180">
        <v>13</v>
      </c>
      <c r="K69" s="180"/>
      <c r="L69" s="180">
        <v>15</v>
      </c>
      <c r="M69" s="181"/>
    </row>
    <row r="70" spans="1:13" ht="12" customHeight="1">
      <c r="A70" s="181"/>
      <c r="B70" s="176" t="s">
        <v>244</v>
      </c>
      <c r="C70" s="186"/>
      <c r="D70" s="193">
        <f>SUM(D71)</f>
        <v>4</v>
      </c>
      <c r="E70" s="193">
        <f>SUM(E71)</f>
        <v>15</v>
      </c>
      <c r="F70" s="193">
        <f>SUM(F71)</f>
        <v>19</v>
      </c>
      <c r="G70" s="193"/>
      <c r="H70" s="193">
        <f>SUM(H71)</f>
        <v>0</v>
      </c>
      <c r="I70" s="193">
        <f>SUM(I71)</f>
        <v>0</v>
      </c>
      <c r="J70" s="193">
        <f>SUM(J71)</f>
        <v>0</v>
      </c>
      <c r="K70" s="193"/>
      <c r="L70" s="193">
        <f>SUM(L71)</f>
        <v>19</v>
      </c>
      <c r="M70" s="181"/>
    </row>
    <row r="71" spans="1:13" ht="12" customHeight="1">
      <c r="A71" s="181"/>
      <c r="C71" s="187" t="s">
        <v>244</v>
      </c>
      <c r="D71" s="180">
        <v>4</v>
      </c>
      <c r="E71" s="180">
        <v>15</v>
      </c>
      <c r="F71" s="180">
        <v>19</v>
      </c>
      <c r="G71" s="180"/>
      <c r="H71" s="180">
        <v>0</v>
      </c>
      <c r="I71" s="180">
        <v>0</v>
      </c>
      <c r="J71" s="180">
        <v>0</v>
      </c>
      <c r="K71" s="180"/>
      <c r="L71" s="180">
        <v>19</v>
      </c>
      <c r="M71" s="181"/>
    </row>
    <row r="72" spans="1:13" ht="12" customHeight="1">
      <c r="A72" s="181"/>
      <c r="B72" s="176" t="s">
        <v>245</v>
      </c>
      <c r="C72" s="194"/>
      <c r="M72" s="181"/>
    </row>
    <row r="73" spans="1:13" ht="12" customHeight="1">
      <c r="A73" s="181"/>
      <c r="B73" s="176" t="s">
        <v>246</v>
      </c>
      <c r="C73" s="195"/>
      <c r="D73" s="191">
        <f>SUM(D74:D75)</f>
        <v>35</v>
      </c>
      <c r="E73" s="191">
        <f>SUM(E74:E75)</f>
        <v>39</v>
      </c>
      <c r="F73" s="191">
        <f>SUM(F74:F75)</f>
        <v>74</v>
      </c>
      <c r="G73" s="191"/>
      <c r="H73" s="191">
        <f>SUM(H74:H75)</f>
        <v>67</v>
      </c>
      <c r="I73" s="191">
        <f>SUM(I74:I75)</f>
        <v>56</v>
      </c>
      <c r="J73" s="191">
        <f>SUM(J74:J75)</f>
        <v>123</v>
      </c>
      <c r="K73" s="191"/>
      <c r="L73" s="191">
        <f>SUM(L74:L75)</f>
        <v>197</v>
      </c>
      <c r="M73" s="181"/>
    </row>
    <row r="74" spans="1:13" ht="12" customHeight="1">
      <c r="A74" s="196"/>
      <c r="C74" s="179" t="s">
        <v>247</v>
      </c>
      <c r="D74" s="180">
        <v>26</v>
      </c>
      <c r="E74" s="180">
        <v>33</v>
      </c>
      <c r="F74" s="180">
        <v>59</v>
      </c>
      <c r="G74" s="180"/>
      <c r="H74" s="180">
        <v>53</v>
      </c>
      <c r="I74" s="180">
        <v>42</v>
      </c>
      <c r="J74" s="180">
        <v>95</v>
      </c>
      <c r="K74" s="180"/>
      <c r="L74" s="180">
        <v>154</v>
      </c>
      <c r="M74" s="181"/>
    </row>
    <row r="75" spans="1:13" ht="12" customHeight="1">
      <c r="A75" s="181"/>
      <c r="C75" s="179" t="s">
        <v>248</v>
      </c>
      <c r="D75" s="180">
        <v>9</v>
      </c>
      <c r="E75" s="180">
        <v>6</v>
      </c>
      <c r="F75" s="180">
        <v>15</v>
      </c>
      <c r="G75" s="180"/>
      <c r="H75" s="180">
        <v>14</v>
      </c>
      <c r="I75" s="180">
        <v>14</v>
      </c>
      <c r="J75" s="180">
        <v>28</v>
      </c>
      <c r="K75" s="180"/>
      <c r="L75" s="180">
        <v>43</v>
      </c>
      <c r="M75" s="181"/>
    </row>
    <row r="76" spans="1:13" ht="12" customHeight="1">
      <c r="A76" s="181"/>
      <c r="B76" s="176" t="s">
        <v>249</v>
      </c>
      <c r="C76" s="186"/>
      <c r="D76" s="191">
        <f>SUM(D77:D78)</f>
        <v>28</v>
      </c>
      <c r="E76" s="191">
        <f>SUM(E77:E78)</f>
        <v>24</v>
      </c>
      <c r="F76" s="191">
        <f>SUM(F77:F78)</f>
        <v>52</v>
      </c>
      <c r="G76" s="191"/>
      <c r="H76" s="191">
        <f>SUM(H77:H78)</f>
        <v>27</v>
      </c>
      <c r="I76" s="191">
        <f>SUM(I77:I78)</f>
        <v>26</v>
      </c>
      <c r="J76" s="191">
        <f>SUM(J77:J78)</f>
        <v>53</v>
      </c>
      <c r="K76" s="191"/>
      <c r="L76" s="191">
        <f>SUM(L77:L78)</f>
        <v>105</v>
      </c>
      <c r="M76" s="181"/>
    </row>
    <row r="77" spans="1:13" ht="12" customHeight="1">
      <c r="A77" s="181"/>
      <c r="C77" s="179" t="s">
        <v>250</v>
      </c>
      <c r="D77" s="180">
        <v>23</v>
      </c>
      <c r="E77" s="180">
        <v>21</v>
      </c>
      <c r="F77" s="180">
        <v>44</v>
      </c>
      <c r="G77" s="180"/>
      <c r="H77" s="180">
        <v>14</v>
      </c>
      <c r="I77" s="180">
        <v>16</v>
      </c>
      <c r="J77" s="180">
        <v>30</v>
      </c>
      <c r="K77" s="180"/>
      <c r="L77" s="180">
        <v>74</v>
      </c>
      <c r="M77" s="181"/>
    </row>
    <row r="78" spans="1:13" ht="12" customHeight="1">
      <c r="A78" s="181"/>
      <c r="C78" s="179" t="s">
        <v>251</v>
      </c>
      <c r="D78" s="180">
        <v>5</v>
      </c>
      <c r="E78" s="180">
        <v>3</v>
      </c>
      <c r="F78" s="180">
        <v>8</v>
      </c>
      <c r="G78" s="180"/>
      <c r="H78" s="180">
        <v>13</v>
      </c>
      <c r="I78" s="180">
        <v>10</v>
      </c>
      <c r="J78" s="180">
        <v>23</v>
      </c>
      <c r="K78" s="180"/>
      <c r="L78" s="180">
        <v>31</v>
      </c>
      <c r="M78" s="181"/>
    </row>
    <row r="79" spans="1:13" ht="12" customHeight="1">
      <c r="A79" s="181"/>
      <c r="B79" s="176" t="s">
        <v>252</v>
      </c>
      <c r="C79" s="186"/>
      <c r="D79" s="191">
        <f>SUM(D80:D81)</f>
        <v>99</v>
      </c>
      <c r="E79" s="191">
        <f>SUM(E80:E81)</f>
        <v>154</v>
      </c>
      <c r="F79" s="191">
        <f>SUM(F80:F81)</f>
        <v>253</v>
      </c>
      <c r="G79" s="191"/>
      <c r="H79" s="191">
        <f>SUM(H80:H81)</f>
        <v>187</v>
      </c>
      <c r="I79" s="191">
        <f>SUM(I80:I81)</f>
        <v>197</v>
      </c>
      <c r="J79" s="191">
        <f>SUM(J80:J81)</f>
        <v>384</v>
      </c>
      <c r="K79" s="191"/>
      <c r="L79" s="191">
        <f>SUM(L80:L81)</f>
        <v>637</v>
      </c>
      <c r="M79" s="181"/>
    </row>
    <row r="80" spans="1:12" ht="12" customHeight="1">
      <c r="A80" s="181"/>
      <c r="C80" s="179" t="s">
        <v>253</v>
      </c>
      <c r="D80" s="180">
        <v>80</v>
      </c>
      <c r="E80" s="180">
        <v>119</v>
      </c>
      <c r="F80" s="180">
        <v>199</v>
      </c>
      <c r="G80" s="180"/>
      <c r="H80" s="180">
        <v>96</v>
      </c>
      <c r="I80" s="180">
        <v>107</v>
      </c>
      <c r="J80" s="180">
        <v>203</v>
      </c>
      <c r="K80" s="180"/>
      <c r="L80" s="180">
        <v>402</v>
      </c>
    </row>
    <row r="81" spans="1:13" ht="12" customHeight="1">
      <c r="A81" s="181"/>
      <c r="C81" s="179" t="s">
        <v>254</v>
      </c>
      <c r="D81" s="180">
        <v>19</v>
      </c>
      <c r="E81" s="180">
        <v>35</v>
      </c>
      <c r="F81" s="180">
        <v>54</v>
      </c>
      <c r="G81" s="180"/>
      <c r="H81" s="180">
        <v>91</v>
      </c>
      <c r="I81" s="180">
        <v>90</v>
      </c>
      <c r="J81" s="180">
        <v>181</v>
      </c>
      <c r="K81" s="180"/>
      <c r="L81" s="180">
        <v>235</v>
      </c>
      <c r="M81" s="181"/>
    </row>
    <row r="82" spans="1:13" ht="12" customHeight="1">
      <c r="A82" s="181"/>
      <c r="C82" s="179"/>
      <c r="D82" s="197"/>
      <c r="E82" s="197"/>
      <c r="F82" s="197"/>
      <c r="G82" s="197"/>
      <c r="H82" s="197"/>
      <c r="I82" s="197"/>
      <c r="J82" s="197"/>
      <c r="K82" s="197"/>
      <c r="L82" s="197"/>
      <c r="M82" s="181"/>
    </row>
    <row r="83" spans="1:13" ht="12" customHeight="1">
      <c r="A83" s="183" t="s">
        <v>255</v>
      </c>
      <c r="B83" s="176"/>
      <c r="C83" s="186"/>
      <c r="D83" s="191">
        <f>SUM(D84,D87,D94,D97,D101,D107,D110,D113)</f>
        <v>659</v>
      </c>
      <c r="E83" s="191">
        <f>SUM(E84,E87,E94,E97,E101,E107,E110,E113)</f>
        <v>543</v>
      </c>
      <c r="F83" s="191">
        <f>SUM(F84,F87,F94,F97,F101,F107,F110,F113)</f>
        <v>1202</v>
      </c>
      <c r="G83" s="191"/>
      <c r="H83" s="191">
        <f>SUM(H84,H87,H94,H97,H101,H107,H110,H113)</f>
        <v>1442</v>
      </c>
      <c r="I83" s="191">
        <f>SUM(I84,I87,I94,I97,I101,I107,I110,I113)</f>
        <v>1136</v>
      </c>
      <c r="J83" s="191">
        <f>SUM(J84,J87,J94,J97,J101,J107,J110,J113)</f>
        <v>2578</v>
      </c>
      <c r="K83" s="191"/>
      <c r="L83" s="191">
        <f>SUM(L84,L87,L94,L97,L101,L107,L110,L113)</f>
        <v>3780</v>
      </c>
      <c r="M83" s="181"/>
    </row>
    <row r="84" spans="1:13" ht="12" customHeight="1">
      <c r="A84" s="181"/>
      <c r="B84" s="176" t="s">
        <v>256</v>
      </c>
      <c r="C84" s="186"/>
      <c r="D84" s="191">
        <f>SUM(D85:D86)</f>
        <v>22</v>
      </c>
      <c r="E84" s="191">
        <f>SUM(E85:E86)</f>
        <v>26</v>
      </c>
      <c r="F84" s="191">
        <f>SUM(F85:F86)</f>
        <v>48</v>
      </c>
      <c r="G84" s="191"/>
      <c r="H84" s="191">
        <f>SUM(H85:H86)</f>
        <v>34</v>
      </c>
      <c r="I84" s="191">
        <f>SUM(I85:I86)</f>
        <v>32</v>
      </c>
      <c r="J84" s="191">
        <f>SUM(J85:J86)</f>
        <v>66</v>
      </c>
      <c r="K84" s="191"/>
      <c r="L84" s="191">
        <f>SUM(L85:L86)</f>
        <v>114</v>
      </c>
      <c r="M84" s="181"/>
    </row>
    <row r="85" spans="1:13" ht="12" customHeight="1">
      <c r="A85" s="181"/>
      <c r="C85" s="179" t="s">
        <v>257</v>
      </c>
      <c r="D85" s="180">
        <v>7</v>
      </c>
      <c r="E85" s="180">
        <v>15</v>
      </c>
      <c r="F85" s="180">
        <v>22</v>
      </c>
      <c r="G85" s="180"/>
      <c r="H85" s="180">
        <v>19</v>
      </c>
      <c r="I85" s="180">
        <v>10</v>
      </c>
      <c r="J85" s="180">
        <v>29</v>
      </c>
      <c r="K85" s="180"/>
      <c r="L85" s="180">
        <v>51</v>
      </c>
      <c r="M85" s="181"/>
    </row>
    <row r="86" spans="1:13" ht="12" customHeight="1">
      <c r="A86" s="181"/>
      <c r="C86" s="179" t="s">
        <v>258</v>
      </c>
      <c r="D86" s="180">
        <v>15</v>
      </c>
      <c r="E86" s="180">
        <v>11</v>
      </c>
      <c r="F86" s="180">
        <v>26</v>
      </c>
      <c r="G86" s="180"/>
      <c r="H86" s="180">
        <v>15</v>
      </c>
      <c r="I86" s="180">
        <v>22</v>
      </c>
      <c r="J86" s="180">
        <v>37</v>
      </c>
      <c r="K86" s="180"/>
      <c r="L86" s="180">
        <v>63</v>
      </c>
      <c r="M86" s="181"/>
    </row>
    <row r="87" spans="1:13" ht="12" customHeight="1">
      <c r="A87" s="181"/>
      <c r="B87" s="176" t="s">
        <v>259</v>
      </c>
      <c r="C87" s="186"/>
      <c r="D87" s="191">
        <f>SUM(D88:D91)</f>
        <v>301</v>
      </c>
      <c r="E87" s="191">
        <f>SUM(E88:E91)</f>
        <v>236</v>
      </c>
      <c r="F87" s="191">
        <f>SUM(F88:F91)</f>
        <v>537</v>
      </c>
      <c r="G87" s="191"/>
      <c r="H87" s="191">
        <f>SUM(H88:H91)</f>
        <v>743</v>
      </c>
      <c r="I87" s="191">
        <f>SUM(I88:I91)</f>
        <v>535</v>
      </c>
      <c r="J87" s="191">
        <f>SUM(J88:J91)</f>
        <v>1278</v>
      </c>
      <c r="K87" s="191"/>
      <c r="L87" s="191">
        <f>SUM(L88:L91)</f>
        <v>1815</v>
      </c>
      <c r="M87" s="183"/>
    </row>
    <row r="88" spans="1:13" ht="12" customHeight="1">
      <c r="A88" s="181"/>
      <c r="C88" s="163" t="s">
        <v>260</v>
      </c>
      <c r="D88" s="180">
        <v>162</v>
      </c>
      <c r="E88" s="180">
        <v>146</v>
      </c>
      <c r="F88" s="180">
        <v>308</v>
      </c>
      <c r="G88" s="180"/>
      <c r="H88" s="180">
        <v>428</v>
      </c>
      <c r="I88" s="180">
        <v>342</v>
      </c>
      <c r="J88" s="180">
        <v>770</v>
      </c>
      <c r="K88" s="180"/>
      <c r="L88" s="198">
        <f>+F88+J88</f>
        <v>1078</v>
      </c>
      <c r="M88" s="181"/>
    </row>
    <row r="89" spans="1:13" ht="12" customHeight="1">
      <c r="A89" s="181"/>
      <c r="C89" s="163" t="s">
        <v>261</v>
      </c>
      <c r="D89" s="180">
        <v>57</v>
      </c>
      <c r="E89" s="180">
        <v>28</v>
      </c>
      <c r="F89" s="180">
        <v>85</v>
      </c>
      <c r="G89" s="180"/>
      <c r="H89" s="180">
        <v>66</v>
      </c>
      <c r="I89" s="180">
        <v>49</v>
      </c>
      <c r="J89" s="180">
        <v>115</v>
      </c>
      <c r="K89" s="180"/>
      <c r="L89" s="180">
        <v>200</v>
      </c>
      <c r="M89" s="181"/>
    </row>
    <row r="90" spans="1:13" ht="12" customHeight="1">
      <c r="A90" s="181"/>
      <c r="C90" s="163" t="s">
        <v>262</v>
      </c>
      <c r="D90" s="180">
        <v>79</v>
      </c>
      <c r="E90" s="180">
        <v>59</v>
      </c>
      <c r="F90" s="180">
        <v>138</v>
      </c>
      <c r="G90" s="180"/>
      <c r="H90" s="180">
        <v>218</v>
      </c>
      <c r="I90" s="180">
        <v>125</v>
      </c>
      <c r="J90" s="180">
        <v>343</v>
      </c>
      <c r="K90" s="180"/>
      <c r="L90" s="180">
        <v>481</v>
      </c>
      <c r="M90" s="181"/>
    </row>
    <row r="91" spans="1:13" ht="12" customHeight="1">
      <c r="A91" s="181"/>
      <c r="C91" s="163" t="s">
        <v>263</v>
      </c>
      <c r="D91" s="180">
        <v>3</v>
      </c>
      <c r="E91" s="180">
        <v>3</v>
      </c>
      <c r="F91" s="180">
        <v>6</v>
      </c>
      <c r="G91" s="180"/>
      <c r="H91" s="180">
        <v>31</v>
      </c>
      <c r="I91" s="180">
        <v>19</v>
      </c>
      <c r="J91" s="180">
        <v>50</v>
      </c>
      <c r="K91" s="180"/>
      <c r="L91" s="180">
        <v>56</v>
      </c>
      <c r="M91" s="181"/>
    </row>
    <row r="92" spans="1:13" ht="12" customHeight="1">
      <c r="A92" s="181"/>
      <c r="D92" s="180"/>
      <c r="E92" s="180"/>
      <c r="F92" s="180"/>
      <c r="G92" s="180"/>
      <c r="H92" s="180"/>
      <c r="I92" s="180"/>
      <c r="J92" s="180"/>
      <c r="K92" s="180"/>
      <c r="L92" s="180"/>
      <c r="M92" s="181"/>
    </row>
    <row r="93" spans="1:13" ht="12" customHeight="1">
      <c r="A93" s="183" t="s">
        <v>264</v>
      </c>
      <c r="D93" s="180"/>
      <c r="E93" s="180"/>
      <c r="F93" s="180"/>
      <c r="G93" s="180"/>
      <c r="H93" s="180"/>
      <c r="I93" s="180"/>
      <c r="J93" s="180"/>
      <c r="K93" s="180"/>
      <c r="L93" s="180"/>
      <c r="M93" s="181"/>
    </row>
    <row r="94" spans="1:13" ht="12" customHeight="1">
      <c r="A94" s="181"/>
      <c r="B94" s="176" t="s">
        <v>265</v>
      </c>
      <c r="C94" s="186"/>
      <c r="D94" s="191">
        <f>SUM(D95:D96)</f>
        <v>40</v>
      </c>
      <c r="E94" s="191">
        <f>SUM(E95:E96)</f>
        <v>85</v>
      </c>
      <c r="F94" s="191">
        <f>SUM(F95:F96)</f>
        <v>125</v>
      </c>
      <c r="G94" s="191"/>
      <c r="H94" s="191">
        <f>SUM(H95:H96)</f>
        <v>69</v>
      </c>
      <c r="I94" s="191">
        <f>SUM(I95:I96)</f>
        <v>158</v>
      </c>
      <c r="J94" s="191">
        <f>SUM(J95:J96)</f>
        <v>227</v>
      </c>
      <c r="K94" s="191"/>
      <c r="L94" s="191">
        <f>SUM(L95:L96)</f>
        <v>352</v>
      </c>
      <c r="M94" s="183"/>
    </row>
    <row r="95" spans="1:13" ht="12" customHeight="1">
      <c r="A95" s="181"/>
      <c r="C95" s="163" t="s">
        <v>266</v>
      </c>
      <c r="D95" s="180">
        <v>21</v>
      </c>
      <c r="E95" s="180">
        <v>53</v>
      </c>
      <c r="F95" s="180">
        <v>74</v>
      </c>
      <c r="G95" s="180"/>
      <c r="H95" s="180">
        <v>15</v>
      </c>
      <c r="I95" s="180">
        <v>56</v>
      </c>
      <c r="J95" s="180">
        <v>71</v>
      </c>
      <c r="K95" s="180"/>
      <c r="L95" s="180">
        <v>145</v>
      </c>
      <c r="M95" s="181"/>
    </row>
    <row r="96" spans="1:13" ht="12" customHeight="1">
      <c r="A96" s="181"/>
      <c r="C96" s="163" t="s">
        <v>267</v>
      </c>
      <c r="D96" s="180">
        <v>19</v>
      </c>
      <c r="E96" s="180">
        <v>32</v>
      </c>
      <c r="F96" s="180">
        <v>51</v>
      </c>
      <c r="G96" s="180"/>
      <c r="H96" s="180">
        <v>54</v>
      </c>
      <c r="I96" s="180">
        <v>102</v>
      </c>
      <c r="J96" s="180">
        <v>156</v>
      </c>
      <c r="K96" s="180"/>
      <c r="L96" s="180">
        <v>207</v>
      </c>
      <c r="M96" s="181"/>
    </row>
    <row r="97" spans="1:13" ht="12" customHeight="1">
      <c r="A97" s="181"/>
      <c r="B97" s="176" t="s">
        <v>268</v>
      </c>
      <c r="C97" s="186"/>
      <c r="D97" s="191">
        <f>SUM(D98:D100)</f>
        <v>112</v>
      </c>
      <c r="E97" s="191">
        <f>SUM(E98:E100)</f>
        <v>50</v>
      </c>
      <c r="F97" s="191">
        <f>SUM(F98:F100)</f>
        <v>162</v>
      </c>
      <c r="G97" s="191"/>
      <c r="H97" s="191">
        <f>SUM(H98:H100)</f>
        <v>282</v>
      </c>
      <c r="I97" s="191">
        <f>SUM(I98:I100)</f>
        <v>193</v>
      </c>
      <c r="J97" s="191">
        <f>SUM(J98:J100)</f>
        <v>475</v>
      </c>
      <c r="K97" s="191"/>
      <c r="L97" s="191">
        <f>SUM(L98:L100)</f>
        <v>637</v>
      </c>
      <c r="M97" s="181"/>
    </row>
    <row r="98" spans="1:13" ht="12" customHeight="1">
      <c r="A98" s="181"/>
      <c r="C98" s="179" t="s">
        <v>269</v>
      </c>
      <c r="D98" s="180">
        <v>82</v>
      </c>
      <c r="E98" s="180">
        <v>41</v>
      </c>
      <c r="F98" s="180">
        <v>123</v>
      </c>
      <c r="G98" s="180"/>
      <c r="H98" s="180">
        <v>200</v>
      </c>
      <c r="I98" s="180">
        <v>149</v>
      </c>
      <c r="J98" s="180">
        <v>349</v>
      </c>
      <c r="K98" s="180"/>
      <c r="L98" s="180">
        <v>472</v>
      </c>
      <c r="M98" s="181"/>
    </row>
    <row r="99" spans="1:13" ht="12" customHeight="1">
      <c r="A99" s="181"/>
      <c r="C99" s="179" t="s">
        <v>270</v>
      </c>
      <c r="D99" s="180">
        <v>1</v>
      </c>
      <c r="E99" s="180">
        <v>3</v>
      </c>
      <c r="F99" s="180">
        <v>4</v>
      </c>
      <c r="G99" s="180"/>
      <c r="H99" s="180">
        <v>6</v>
      </c>
      <c r="I99" s="180">
        <v>6</v>
      </c>
      <c r="J99" s="180">
        <v>12</v>
      </c>
      <c r="K99" s="180"/>
      <c r="L99" s="180">
        <v>16</v>
      </c>
      <c r="M99" s="181"/>
    </row>
    <row r="100" spans="1:13" ht="12" customHeight="1">
      <c r="A100" s="181"/>
      <c r="C100" s="179" t="s">
        <v>271</v>
      </c>
      <c r="D100" s="180">
        <v>29</v>
      </c>
      <c r="E100" s="180">
        <v>6</v>
      </c>
      <c r="F100" s="180">
        <v>35</v>
      </c>
      <c r="G100" s="180"/>
      <c r="H100" s="180">
        <v>76</v>
      </c>
      <c r="I100" s="180">
        <v>38</v>
      </c>
      <c r="J100" s="180">
        <v>114</v>
      </c>
      <c r="K100" s="180"/>
      <c r="L100" s="180">
        <v>149</v>
      </c>
      <c r="M100" s="181"/>
    </row>
    <row r="101" spans="1:13" ht="12" customHeight="1">
      <c r="A101" s="181"/>
      <c r="B101" s="176" t="s">
        <v>272</v>
      </c>
      <c r="C101" s="186"/>
      <c r="D101" s="191">
        <f>SUM(D102:D106)</f>
        <v>74</v>
      </c>
      <c r="E101" s="191">
        <f>SUM(E102:E106)</f>
        <v>86</v>
      </c>
      <c r="F101" s="191">
        <f>SUM(F102:F106)</f>
        <v>160</v>
      </c>
      <c r="G101" s="191"/>
      <c r="H101" s="191">
        <f>SUM(H102:H106)</f>
        <v>154</v>
      </c>
      <c r="I101" s="191">
        <f>SUM(I102:I106)</f>
        <v>123</v>
      </c>
      <c r="J101" s="191">
        <f>SUM(J102:J106)</f>
        <v>277</v>
      </c>
      <c r="K101" s="191"/>
      <c r="L101" s="191">
        <f>SUM(L102:L106)</f>
        <v>437</v>
      </c>
      <c r="M101" s="181"/>
    </row>
    <row r="102" spans="1:13" ht="12" customHeight="1">
      <c r="A102" s="181"/>
      <c r="C102" s="179" t="s">
        <v>273</v>
      </c>
      <c r="D102" s="180">
        <v>8</v>
      </c>
      <c r="E102" s="180">
        <v>16</v>
      </c>
      <c r="F102" s="180">
        <v>24</v>
      </c>
      <c r="G102" s="180"/>
      <c r="H102" s="180">
        <v>21</v>
      </c>
      <c r="I102" s="180">
        <v>14</v>
      </c>
      <c r="J102" s="180">
        <v>35</v>
      </c>
      <c r="K102" s="180"/>
      <c r="L102" s="180">
        <v>59</v>
      </c>
      <c r="M102" s="181"/>
    </row>
    <row r="103" spans="1:13" ht="12" customHeight="1">
      <c r="A103" s="181"/>
      <c r="C103" s="179" t="s">
        <v>274</v>
      </c>
      <c r="D103" s="180">
        <v>8</v>
      </c>
      <c r="E103" s="180">
        <v>18</v>
      </c>
      <c r="F103" s="180">
        <v>26</v>
      </c>
      <c r="G103" s="180"/>
      <c r="H103" s="180">
        <v>7</v>
      </c>
      <c r="I103" s="180">
        <v>19</v>
      </c>
      <c r="J103" s="180">
        <v>26</v>
      </c>
      <c r="K103" s="180"/>
      <c r="L103" s="180">
        <v>52</v>
      </c>
      <c r="M103" s="181"/>
    </row>
    <row r="104" spans="1:13" ht="12" customHeight="1">
      <c r="A104" s="181"/>
      <c r="C104" s="179" t="s">
        <v>275</v>
      </c>
      <c r="D104" s="180">
        <v>17</v>
      </c>
      <c r="E104" s="180">
        <v>15</v>
      </c>
      <c r="F104" s="180">
        <v>32</v>
      </c>
      <c r="G104" s="180"/>
      <c r="H104" s="180">
        <v>23</v>
      </c>
      <c r="I104" s="180">
        <v>12</v>
      </c>
      <c r="J104" s="180">
        <v>35</v>
      </c>
      <c r="K104" s="180"/>
      <c r="L104" s="180">
        <v>67</v>
      </c>
      <c r="M104" s="181"/>
    </row>
    <row r="105" spans="1:13" ht="12" customHeight="1">
      <c r="A105" s="181"/>
      <c r="C105" s="179" t="s">
        <v>276</v>
      </c>
      <c r="D105" s="180">
        <v>12</v>
      </c>
      <c r="E105" s="180">
        <v>7</v>
      </c>
      <c r="F105" s="180">
        <v>19</v>
      </c>
      <c r="G105" s="180"/>
      <c r="H105" s="180">
        <v>13</v>
      </c>
      <c r="I105" s="180">
        <v>10</v>
      </c>
      <c r="J105" s="180">
        <v>23</v>
      </c>
      <c r="K105" s="180"/>
      <c r="L105" s="180">
        <v>42</v>
      </c>
      <c r="M105" s="181"/>
    </row>
    <row r="106" spans="1:13" ht="12" customHeight="1">
      <c r="A106" s="181"/>
      <c r="C106" s="179" t="s">
        <v>277</v>
      </c>
      <c r="D106" s="180">
        <v>29</v>
      </c>
      <c r="E106" s="180">
        <v>30</v>
      </c>
      <c r="F106" s="180">
        <v>59</v>
      </c>
      <c r="G106" s="180"/>
      <c r="H106" s="180">
        <v>90</v>
      </c>
      <c r="I106" s="180">
        <v>68</v>
      </c>
      <c r="J106" s="180">
        <v>158</v>
      </c>
      <c r="K106" s="180"/>
      <c r="L106" s="180">
        <v>217</v>
      </c>
      <c r="M106" s="181"/>
    </row>
    <row r="107" spans="1:13" ht="12" customHeight="1">
      <c r="A107" s="181"/>
      <c r="B107" s="177" t="s">
        <v>278</v>
      </c>
      <c r="C107" s="199"/>
      <c r="D107" s="191">
        <f>SUM(D108:D109)</f>
        <v>29</v>
      </c>
      <c r="E107" s="191">
        <f>SUM(E108:E109)</f>
        <v>7</v>
      </c>
      <c r="F107" s="191">
        <f>SUM(F108:F109)</f>
        <v>36</v>
      </c>
      <c r="G107" s="191"/>
      <c r="H107" s="191">
        <f>SUM(H108:H109)</f>
        <v>60</v>
      </c>
      <c r="I107" s="191">
        <f>SUM(I108:I109)</f>
        <v>18</v>
      </c>
      <c r="J107" s="191">
        <f>SUM(J108:J109)</f>
        <v>78</v>
      </c>
      <c r="K107" s="191"/>
      <c r="L107" s="191">
        <f>SUM(L108:L109)</f>
        <v>114</v>
      </c>
      <c r="M107" s="181"/>
    </row>
    <row r="108" spans="1:13" ht="12" customHeight="1">
      <c r="A108" s="181"/>
      <c r="C108" s="179" t="s">
        <v>279</v>
      </c>
      <c r="D108" s="180">
        <v>21</v>
      </c>
      <c r="E108" s="180">
        <v>7</v>
      </c>
      <c r="F108" s="180">
        <v>28</v>
      </c>
      <c r="G108" s="180"/>
      <c r="H108" s="180">
        <v>26</v>
      </c>
      <c r="I108" s="180">
        <v>10</v>
      </c>
      <c r="J108" s="180">
        <v>36</v>
      </c>
      <c r="K108" s="180"/>
      <c r="L108" s="180">
        <f>+J108+F108</f>
        <v>64</v>
      </c>
      <c r="M108" s="181"/>
    </row>
    <row r="109" spans="1:13" ht="12" customHeight="1">
      <c r="A109" s="181"/>
      <c r="C109" s="179" t="s">
        <v>280</v>
      </c>
      <c r="D109" s="180">
        <v>8</v>
      </c>
      <c r="E109" s="180">
        <v>0</v>
      </c>
      <c r="F109" s="180">
        <v>8</v>
      </c>
      <c r="G109" s="180"/>
      <c r="H109" s="180">
        <v>34</v>
      </c>
      <c r="I109" s="180">
        <v>8</v>
      </c>
      <c r="J109" s="180">
        <v>42</v>
      </c>
      <c r="K109" s="180"/>
      <c r="L109" s="180">
        <v>50</v>
      </c>
      <c r="M109" s="181"/>
    </row>
    <row r="110" spans="1:13" ht="12" customHeight="1">
      <c r="A110" s="181"/>
      <c r="B110" s="176" t="s">
        <v>281</v>
      </c>
      <c r="C110" s="186"/>
      <c r="D110" s="191">
        <f>SUM(D111:D112)</f>
        <v>42</v>
      </c>
      <c r="E110" s="191">
        <f>SUM(E111:E112)</f>
        <v>27</v>
      </c>
      <c r="F110" s="191">
        <f>SUM(F111:F112)</f>
        <v>69</v>
      </c>
      <c r="G110" s="191"/>
      <c r="H110" s="191">
        <f>SUM(H111:H112)</f>
        <v>36</v>
      </c>
      <c r="I110" s="191">
        <f>SUM(I111:I112)</f>
        <v>35</v>
      </c>
      <c r="J110" s="191">
        <f>SUM(J111:J112)</f>
        <v>71</v>
      </c>
      <c r="K110" s="191"/>
      <c r="L110" s="191">
        <f>SUM(L111:L112)</f>
        <v>140</v>
      </c>
      <c r="M110" s="181"/>
    </row>
    <row r="111" spans="1:13" ht="12" customHeight="1">
      <c r="A111" s="181"/>
      <c r="C111" s="179" t="s">
        <v>282</v>
      </c>
      <c r="D111" s="180">
        <v>28</v>
      </c>
      <c r="E111" s="180">
        <v>19</v>
      </c>
      <c r="F111" s="180">
        <v>47</v>
      </c>
      <c r="G111" s="180"/>
      <c r="H111" s="180">
        <v>13</v>
      </c>
      <c r="I111" s="180">
        <v>19</v>
      </c>
      <c r="J111" s="180">
        <v>32</v>
      </c>
      <c r="K111" s="180"/>
      <c r="L111" s="180">
        <v>79</v>
      </c>
      <c r="M111" s="181"/>
    </row>
    <row r="112" spans="1:13" ht="12" customHeight="1">
      <c r="A112" s="181"/>
      <c r="C112" s="179" t="s">
        <v>283</v>
      </c>
      <c r="D112" s="180">
        <v>14</v>
      </c>
      <c r="E112" s="180">
        <v>8</v>
      </c>
      <c r="F112" s="180">
        <v>22</v>
      </c>
      <c r="G112" s="180"/>
      <c r="H112" s="180">
        <v>23</v>
      </c>
      <c r="I112" s="180">
        <v>16</v>
      </c>
      <c r="J112" s="180">
        <v>39</v>
      </c>
      <c r="K112" s="180"/>
      <c r="L112" s="180">
        <v>61</v>
      </c>
      <c r="M112" s="181"/>
    </row>
    <row r="113" spans="1:13" ht="12" customHeight="1">
      <c r="A113" s="181"/>
      <c r="B113" s="176" t="s">
        <v>284</v>
      </c>
      <c r="C113" s="186"/>
      <c r="D113" s="191">
        <f>SUM(D114:D115)</f>
        <v>39</v>
      </c>
      <c r="E113" s="191">
        <f>SUM(E114:E115)</f>
        <v>26</v>
      </c>
      <c r="F113" s="191">
        <f>SUM(F114:F115)</f>
        <v>65</v>
      </c>
      <c r="G113" s="191"/>
      <c r="H113" s="191">
        <f>SUM(H114:H115)</f>
        <v>64</v>
      </c>
      <c r="I113" s="191">
        <f>SUM(I114:I115)</f>
        <v>42</v>
      </c>
      <c r="J113" s="191">
        <f>SUM(J114:J115)</f>
        <v>106</v>
      </c>
      <c r="K113" s="191"/>
      <c r="L113" s="191">
        <f>SUM(L114:L115)</f>
        <v>171</v>
      </c>
      <c r="M113" s="181"/>
    </row>
    <row r="114" spans="1:13" ht="12" customHeight="1">
      <c r="A114" s="181"/>
      <c r="C114" s="179" t="s">
        <v>285</v>
      </c>
      <c r="D114" s="180">
        <v>20</v>
      </c>
      <c r="E114" s="180">
        <v>18</v>
      </c>
      <c r="F114" s="180">
        <v>38</v>
      </c>
      <c r="G114" s="180"/>
      <c r="H114" s="180">
        <v>40</v>
      </c>
      <c r="I114" s="180">
        <v>27</v>
      </c>
      <c r="J114" s="180">
        <v>67</v>
      </c>
      <c r="K114" s="180"/>
      <c r="L114" s="180">
        <v>105</v>
      </c>
      <c r="M114" s="181"/>
    </row>
    <row r="115" spans="1:13" ht="12" customHeight="1">
      <c r="A115" s="181"/>
      <c r="C115" s="179" t="s">
        <v>286</v>
      </c>
      <c r="D115" s="180">
        <v>19</v>
      </c>
      <c r="E115" s="180">
        <v>8</v>
      </c>
      <c r="F115" s="180">
        <v>27</v>
      </c>
      <c r="G115" s="180"/>
      <c r="H115" s="180">
        <v>24</v>
      </c>
      <c r="I115" s="180">
        <v>15</v>
      </c>
      <c r="J115" s="180">
        <v>39</v>
      </c>
      <c r="K115" s="180"/>
      <c r="L115" s="180">
        <v>66</v>
      </c>
      <c r="M115" s="181"/>
    </row>
    <row r="116" spans="1:13" ht="12" customHeight="1">
      <c r="A116" s="181"/>
      <c r="C116" s="179"/>
      <c r="D116" s="197"/>
      <c r="E116" s="197"/>
      <c r="F116" s="197"/>
      <c r="I116" s="197"/>
      <c r="J116" s="197"/>
      <c r="K116" s="197"/>
      <c r="L116" s="197"/>
      <c r="M116" s="181"/>
    </row>
    <row r="117" spans="1:13" ht="12" customHeight="1">
      <c r="A117" s="183" t="s">
        <v>287</v>
      </c>
      <c r="B117" s="176"/>
      <c r="C117" s="186"/>
      <c r="D117" s="191">
        <f>SUM(D118,D121,D124,D127,D130,D135,D139,D142,D145,D148,D150,D153,D156)</f>
        <v>410</v>
      </c>
      <c r="E117" s="191">
        <f>SUM(E118,E121,E124,E127,E130,E135,E139,E142,E145,E148,E150,E153,E156)</f>
        <v>405</v>
      </c>
      <c r="F117" s="191">
        <f>SUM(F118,F121,F124,F127,F130,F135,F139,F142,F145,F148,F150,F153,F156)</f>
        <v>815</v>
      </c>
      <c r="G117" s="191"/>
      <c r="H117" s="191">
        <f>SUM(H118,H121,H124,H127,H130,H135,H139,H142,H145,H148,H150,H153,H156)</f>
        <v>502</v>
      </c>
      <c r="I117" s="191">
        <f>SUM(I118,I121,I124,I127,I130,I135,I139,I142,I145,I148,I150,I153,I156)</f>
        <v>529</v>
      </c>
      <c r="J117" s="191">
        <f>SUM(J118,J121,J124,J127,J130,J135,J139,J142,J145,J148,J150,J153,J156)</f>
        <v>1031</v>
      </c>
      <c r="K117" s="191"/>
      <c r="L117" s="191">
        <f>SUM(L118,L121,L124,L127,L130,L135,L139,L142,L145,L148,L150,L153,L156)</f>
        <v>1846</v>
      </c>
      <c r="M117" s="181"/>
    </row>
    <row r="118" spans="1:13" ht="12" customHeight="1">
      <c r="A118" s="181"/>
      <c r="B118" s="186" t="s">
        <v>288</v>
      </c>
      <c r="C118" s="186"/>
      <c r="D118" s="191">
        <f>SUM(D119:D120)</f>
        <v>13</v>
      </c>
      <c r="E118" s="191">
        <f>SUM(E119:E120)</f>
        <v>6</v>
      </c>
      <c r="F118" s="191">
        <f>SUM(F119:F120)</f>
        <v>19</v>
      </c>
      <c r="G118" s="191"/>
      <c r="H118" s="191">
        <f>SUM(H119:H120)</f>
        <v>5</v>
      </c>
      <c r="I118" s="191">
        <f>SUM(I119:I120)</f>
        <v>2</v>
      </c>
      <c r="J118" s="191">
        <f>SUM(J119:J120)</f>
        <v>7</v>
      </c>
      <c r="K118" s="191"/>
      <c r="L118" s="191">
        <f>SUM(L119:L120)</f>
        <v>26</v>
      </c>
      <c r="M118" s="181"/>
    </row>
    <row r="119" spans="1:13" ht="12" customHeight="1">
      <c r="A119" s="181"/>
      <c r="C119" s="179" t="s">
        <v>289</v>
      </c>
      <c r="D119" s="180">
        <v>11</v>
      </c>
      <c r="E119" s="180">
        <v>3</v>
      </c>
      <c r="F119" s="180">
        <v>14</v>
      </c>
      <c r="G119" s="180"/>
      <c r="H119" s="180">
        <v>0</v>
      </c>
      <c r="I119" s="180">
        <v>0</v>
      </c>
      <c r="J119" s="180">
        <v>0</v>
      </c>
      <c r="K119" s="180"/>
      <c r="L119" s="180">
        <v>14</v>
      </c>
      <c r="M119" s="181"/>
    </row>
    <row r="120" spans="1:13" ht="12" customHeight="1">
      <c r="A120" s="181"/>
      <c r="C120" s="179" t="s">
        <v>290</v>
      </c>
      <c r="D120" s="180">
        <v>2</v>
      </c>
      <c r="E120" s="180">
        <v>3</v>
      </c>
      <c r="F120" s="180">
        <v>5</v>
      </c>
      <c r="G120" s="180"/>
      <c r="H120" s="180">
        <v>5</v>
      </c>
      <c r="I120" s="180">
        <v>2</v>
      </c>
      <c r="J120" s="180">
        <v>7</v>
      </c>
      <c r="K120" s="180"/>
      <c r="L120" s="180">
        <v>12</v>
      </c>
      <c r="M120" s="181"/>
    </row>
    <row r="121" spans="1:13" ht="12" customHeight="1">
      <c r="A121" s="181"/>
      <c r="B121" s="186" t="s">
        <v>291</v>
      </c>
      <c r="C121" s="186"/>
      <c r="D121" s="191">
        <f>SUM(D122:D123)</f>
        <v>14</v>
      </c>
      <c r="E121" s="191">
        <f>SUM(E122:E123)</f>
        <v>11</v>
      </c>
      <c r="F121" s="191">
        <f>SUM(F122:F123)</f>
        <v>25</v>
      </c>
      <c r="G121" s="191"/>
      <c r="H121" s="191">
        <f>SUM(H122:H123)</f>
        <v>15</v>
      </c>
      <c r="I121" s="191">
        <f>SUM(I122:I123)</f>
        <v>26</v>
      </c>
      <c r="J121" s="191">
        <f>SUM(J122:J123)</f>
        <v>41</v>
      </c>
      <c r="K121" s="191"/>
      <c r="L121" s="191">
        <f>SUM(L122:L123)</f>
        <v>66</v>
      </c>
      <c r="M121" s="181"/>
    </row>
    <row r="122" spans="1:13" ht="12" customHeight="1">
      <c r="A122" s="181"/>
      <c r="C122" s="179" t="s">
        <v>292</v>
      </c>
      <c r="D122" s="180">
        <v>12</v>
      </c>
      <c r="E122" s="180">
        <v>6</v>
      </c>
      <c r="F122" s="180">
        <v>18</v>
      </c>
      <c r="G122" s="180"/>
      <c r="H122" s="180">
        <v>9</v>
      </c>
      <c r="I122" s="180">
        <v>16</v>
      </c>
      <c r="J122" s="180">
        <v>25</v>
      </c>
      <c r="K122" s="180"/>
      <c r="L122" s="180">
        <v>43</v>
      </c>
      <c r="M122" s="181"/>
    </row>
    <row r="123" spans="1:13" ht="12" customHeight="1">
      <c r="A123" s="181"/>
      <c r="C123" s="179" t="s">
        <v>293</v>
      </c>
      <c r="D123" s="180">
        <v>2</v>
      </c>
      <c r="E123" s="180">
        <v>5</v>
      </c>
      <c r="F123" s="180">
        <v>7</v>
      </c>
      <c r="G123" s="180"/>
      <c r="H123" s="180">
        <v>6</v>
      </c>
      <c r="I123" s="180">
        <v>10</v>
      </c>
      <c r="J123" s="180">
        <v>16</v>
      </c>
      <c r="K123" s="180"/>
      <c r="L123" s="180">
        <v>23</v>
      </c>
      <c r="M123" s="181"/>
    </row>
    <row r="124" spans="1:13" ht="12" customHeight="1">
      <c r="A124" s="181"/>
      <c r="B124" s="186" t="s">
        <v>294</v>
      </c>
      <c r="C124" s="186"/>
      <c r="D124" s="191">
        <f>SUM(D125:D126)</f>
        <v>13</v>
      </c>
      <c r="E124" s="191">
        <f>SUM(E125:E126)</f>
        <v>20</v>
      </c>
      <c r="F124" s="191">
        <f>SUM(F125:F126)</f>
        <v>33</v>
      </c>
      <c r="G124" s="191"/>
      <c r="H124" s="191">
        <f>SUM(H125:H126)</f>
        <v>24</v>
      </c>
      <c r="I124" s="191">
        <f>SUM(I125:I126)</f>
        <v>29</v>
      </c>
      <c r="J124" s="191">
        <f>SUM(J125:J126)</f>
        <v>53</v>
      </c>
      <c r="K124" s="191"/>
      <c r="L124" s="191">
        <f>SUM(L125:L126)</f>
        <v>86</v>
      </c>
      <c r="M124" s="181"/>
    </row>
    <row r="125" spans="1:13" ht="12" customHeight="1">
      <c r="A125" s="181"/>
      <c r="C125" s="179" t="s">
        <v>295</v>
      </c>
      <c r="D125" s="180">
        <v>12</v>
      </c>
      <c r="E125" s="180">
        <v>19</v>
      </c>
      <c r="F125" s="180">
        <v>31</v>
      </c>
      <c r="G125" s="180"/>
      <c r="H125" s="180">
        <v>18</v>
      </c>
      <c r="I125" s="180">
        <v>23</v>
      </c>
      <c r="J125" s="180">
        <v>41</v>
      </c>
      <c r="K125" s="180"/>
      <c r="L125" s="180">
        <v>72</v>
      </c>
      <c r="M125" s="181"/>
    </row>
    <row r="126" spans="1:13" ht="12" customHeight="1">
      <c r="A126" s="181"/>
      <c r="C126" s="179" t="s">
        <v>296</v>
      </c>
      <c r="D126" s="180">
        <v>1</v>
      </c>
      <c r="E126" s="180">
        <v>1</v>
      </c>
      <c r="F126" s="180">
        <v>2</v>
      </c>
      <c r="G126" s="180"/>
      <c r="H126" s="180">
        <v>6</v>
      </c>
      <c r="I126" s="180">
        <v>6</v>
      </c>
      <c r="J126" s="180">
        <v>12</v>
      </c>
      <c r="K126" s="180"/>
      <c r="L126" s="180">
        <v>14</v>
      </c>
      <c r="M126" s="181"/>
    </row>
    <row r="127" spans="1:13" ht="12" customHeight="1">
      <c r="A127" s="181"/>
      <c r="B127" s="186" t="s">
        <v>297</v>
      </c>
      <c r="C127" s="186"/>
      <c r="D127" s="191">
        <f>SUM(D128:D129)</f>
        <v>16</v>
      </c>
      <c r="E127" s="191">
        <f>SUM(E128:E129)</f>
        <v>42</v>
      </c>
      <c r="F127" s="191">
        <f>SUM(F128:F129)</f>
        <v>58</v>
      </c>
      <c r="G127" s="191"/>
      <c r="H127" s="191">
        <f>SUM(H128:H129)</f>
        <v>28</v>
      </c>
      <c r="I127" s="191">
        <f>SUM(I128:I129)</f>
        <v>42</v>
      </c>
      <c r="J127" s="191">
        <f>SUM(J128:J129)</f>
        <v>70</v>
      </c>
      <c r="K127" s="191"/>
      <c r="L127" s="191">
        <f>SUM(L128:L129)</f>
        <v>128</v>
      </c>
      <c r="M127" s="181"/>
    </row>
    <row r="128" spans="1:13" ht="12" customHeight="1">
      <c r="A128" s="181"/>
      <c r="C128" s="179" t="s">
        <v>298</v>
      </c>
      <c r="D128" s="180">
        <v>14</v>
      </c>
      <c r="E128" s="180">
        <v>32</v>
      </c>
      <c r="F128" s="180">
        <v>46</v>
      </c>
      <c r="G128" s="180"/>
      <c r="H128" s="180">
        <v>15</v>
      </c>
      <c r="I128" s="180">
        <v>23</v>
      </c>
      <c r="J128" s="180">
        <v>38</v>
      </c>
      <c r="K128" s="180"/>
      <c r="L128" s="180">
        <v>84</v>
      </c>
      <c r="M128" s="181"/>
    </row>
    <row r="129" spans="1:13" ht="12" customHeight="1">
      <c r="A129" s="181"/>
      <c r="C129" s="179" t="s">
        <v>299</v>
      </c>
      <c r="D129" s="180">
        <v>2</v>
      </c>
      <c r="E129" s="180">
        <v>10</v>
      </c>
      <c r="F129" s="180">
        <v>12</v>
      </c>
      <c r="G129" s="180"/>
      <c r="H129" s="180">
        <v>13</v>
      </c>
      <c r="I129" s="180">
        <v>19</v>
      </c>
      <c r="J129" s="180">
        <v>32</v>
      </c>
      <c r="K129" s="180"/>
      <c r="L129" s="180">
        <v>44</v>
      </c>
      <c r="M129" s="181"/>
    </row>
    <row r="130" spans="1:13" ht="12" customHeight="1">
      <c r="A130" s="181"/>
      <c r="B130" s="186" t="s">
        <v>300</v>
      </c>
      <c r="C130" s="186"/>
      <c r="D130" s="191">
        <f>SUM(D131:D132)</f>
        <v>35</v>
      </c>
      <c r="E130" s="191">
        <f>SUM(E131:E132)</f>
        <v>29</v>
      </c>
      <c r="F130" s="191">
        <f>SUM(F131:F132)</f>
        <v>64</v>
      </c>
      <c r="G130" s="191"/>
      <c r="H130" s="191">
        <f>SUM(H131:H132)</f>
        <v>55</v>
      </c>
      <c r="I130" s="191">
        <f>SUM(I131:I132)</f>
        <v>58</v>
      </c>
      <c r="J130" s="191">
        <f>SUM(J131:J132)</f>
        <v>113</v>
      </c>
      <c r="K130" s="191"/>
      <c r="L130" s="191">
        <f>SUM(L131:L132)</f>
        <v>177</v>
      </c>
      <c r="M130" s="181"/>
    </row>
    <row r="131" spans="1:13" ht="12" customHeight="1">
      <c r="A131" s="181"/>
      <c r="C131" s="179" t="s">
        <v>301</v>
      </c>
      <c r="D131" s="180">
        <v>32</v>
      </c>
      <c r="E131" s="180">
        <v>28</v>
      </c>
      <c r="F131" s="180">
        <v>60</v>
      </c>
      <c r="G131" s="180"/>
      <c r="H131" s="180">
        <v>39</v>
      </c>
      <c r="I131" s="180">
        <v>46</v>
      </c>
      <c r="J131" s="180">
        <v>85</v>
      </c>
      <c r="K131" s="180"/>
      <c r="L131" s="180">
        <v>145</v>
      </c>
      <c r="M131" s="181"/>
    </row>
    <row r="132" spans="1:13" ht="12" customHeight="1">
      <c r="A132" s="181"/>
      <c r="C132" s="179" t="s">
        <v>302</v>
      </c>
      <c r="D132" s="180">
        <v>3</v>
      </c>
      <c r="E132" s="180">
        <v>1</v>
      </c>
      <c r="F132" s="180">
        <v>4</v>
      </c>
      <c r="G132" s="180"/>
      <c r="H132" s="180">
        <v>16</v>
      </c>
      <c r="I132" s="180">
        <v>12</v>
      </c>
      <c r="J132" s="180">
        <v>28</v>
      </c>
      <c r="K132" s="180"/>
      <c r="L132" s="180">
        <v>32</v>
      </c>
      <c r="M132" s="181"/>
    </row>
    <row r="133" spans="1:13" ht="12" customHeight="1">
      <c r="A133" s="181"/>
      <c r="C133" s="179"/>
      <c r="D133" s="180"/>
      <c r="E133" s="180"/>
      <c r="F133" s="180"/>
      <c r="G133" s="180"/>
      <c r="H133" s="180"/>
      <c r="I133" s="180"/>
      <c r="J133" s="180"/>
      <c r="K133" s="180"/>
      <c r="L133" s="180"/>
      <c r="M133" s="181"/>
    </row>
    <row r="134" spans="1:13" ht="12" customHeight="1">
      <c r="A134" s="183" t="s">
        <v>303</v>
      </c>
      <c r="C134" s="179"/>
      <c r="D134" s="180"/>
      <c r="E134" s="180"/>
      <c r="F134" s="180"/>
      <c r="G134" s="180"/>
      <c r="H134" s="180"/>
      <c r="I134" s="180"/>
      <c r="J134" s="180"/>
      <c r="K134" s="180"/>
      <c r="L134" s="180"/>
      <c r="M134" s="181"/>
    </row>
    <row r="135" spans="1:13" ht="12" customHeight="1">
      <c r="A135" s="181"/>
      <c r="B135" s="186" t="s">
        <v>304</v>
      </c>
      <c r="C135" s="186"/>
      <c r="D135" s="191">
        <f>SUM(D136:D138)</f>
        <v>12</v>
      </c>
      <c r="E135" s="191">
        <f>SUM(E136:E138)</f>
        <v>13</v>
      </c>
      <c r="F135" s="191">
        <f>SUM(F136:F138)</f>
        <v>25</v>
      </c>
      <c r="G135" s="191"/>
      <c r="H135" s="191">
        <f>SUM(H136:H138)</f>
        <v>12</v>
      </c>
      <c r="I135" s="191">
        <f>SUM(I136:I138)</f>
        <v>24</v>
      </c>
      <c r="J135" s="191">
        <f>SUM(J136:J138)</f>
        <v>36</v>
      </c>
      <c r="K135" s="191"/>
      <c r="L135" s="191">
        <f>SUM(L136:L138)</f>
        <v>61</v>
      </c>
      <c r="M135" s="181"/>
    </row>
    <row r="136" spans="1:13" ht="12" customHeight="1">
      <c r="A136" s="181"/>
      <c r="C136" s="179" t="s">
        <v>305</v>
      </c>
      <c r="D136" s="180">
        <v>5</v>
      </c>
      <c r="E136" s="180">
        <v>4</v>
      </c>
      <c r="F136" s="180">
        <v>9</v>
      </c>
      <c r="G136" s="180"/>
      <c r="H136" s="180">
        <v>5</v>
      </c>
      <c r="I136" s="180">
        <v>7</v>
      </c>
      <c r="J136" s="180">
        <v>12</v>
      </c>
      <c r="K136" s="180"/>
      <c r="L136" s="180">
        <v>21</v>
      </c>
      <c r="M136" s="181"/>
    </row>
    <row r="137" spans="1:13" ht="12" customHeight="1">
      <c r="A137" s="181"/>
      <c r="C137" s="179" t="s">
        <v>306</v>
      </c>
      <c r="D137" s="180">
        <v>7</v>
      </c>
      <c r="E137" s="180">
        <v>8</v>
      </c>
      <c r="F137" s="180">
        <v>15</v>
      </c>
      <c r="G137" s="180"/>
      <c r="H137" s="180">
        <v>3</v>
      </c>
      <c r="I137" s="180">
        <v>6</v>
      </c>
      <c r="J137" s="180">
        <v>9</v>
      </c>
      <c r="K137" s="180"/>
      <c r="L137" s="180">
        <v>24</v>
      </c>
      <c r="M137" s="181"/>
    </row>
    <row r="138" spans="1:13" ht="12" customHeight="1">
      <c r="A138" s="181"/>
      <c r="C138" s="179" t="s">
        <v>307</v>
      </c>
      <c r="D138" s="180">
        <v>0</v>
      </c>
      <c r="E138" s="180">
        <v>1</v>
      </c>
      <c r="F138" s="180">
        <v>1</v>
      </c>
      <c r="G138" s="180"/>
      <c r="H138" s="180">
        <v>4</v>
      </c>
      <c r="I138" s="180">
        <v>11</v>
      </c>
      <c r="J138" s="180">
        <v>15</v>
      </c>
      <c r="K138" s="180"/>
      <c r="L138" s="180">
        <v>16</v>
      </c>
      <c r="M138" s="181"/>
    </row>
    <row r="139" spans="1:13" ht="12" customHeight="1">
      <c r="A139" s="181"/>
      <c r="B139" s="186" t="s">
        <v>308</v>
      </c>
      <c r="C139" s="186"/>
      <c r="D139" s="191">
        <f>SUM(D140:D141)</f>
        <v>94</v>
      </c>
      <c r="E139" s="191">
        <f>SUM(E140:E141)</f>
        <v>52</v>
      </c>
      <c r="F139" s="191">
        <f>SUM(F140:F141)</f>
        <v>146</v>
      </c>
      <c r="G139" s="191"/>
      <c r="H139" s="191">
        <f>SUM(H140:H141)</f>
        <v>92</v>
      </c>
      <c r="I139" s="191">
        <f>SUM(I140:I141)</f>
        <v>51</v>
      </c>
      <c r="J139" s="191">
        <f>SUM(J140:J141)</f>
        <v>143</v>
      </c>
      <c r="K139" s="191"/>
      <c r="L139" s="191">
        <f>SUM(L140:L141)</f>
        <v>289</v>
      </c>
      <c r="M139" s="181"/>
    </row>
    <row r="140" spans="1:13" ht="12" customHeight="1">
      <c r="A140" s="181"/>
      <c r="C140" s="179" t="s">
        <v>309</v>
      </c>
      <c r="D140" s="180">
        <v>73</v>
      </c>
      <c r="E140" s="180">
        <v>44</v>
      </c>
      <c r="F140" s="180">
        <v>117</v>
      </c>
      <c r="G140" s="180"/>
      <c r="H140" s="180">
        <v>60</v>
      </c>
      <c r="I140" s="180">
        <v>35</v>
      </c>
      <c r="J140" s="180">
        <v>95</v>
      </c>
      <c r="K140" s="180"/>
      <c r="L140" s="180">
        <v>212</v>
      </c>
      <c r="M140" s="181"/>
    </row>
    <row r="141" spans="1:13" ht="12" customHeight="1">
      <c r="A141" s="181"/>
      <c r="C141" s="179" t="s">
        <v>310</v>
      </c>
      <c r="D141" s="180">
        <v>21</v>
      </c>
      <c r="E141" s="180">
        <v>8</v>
      </c>
      <c r="F141" s="180">
        <v>29</v>
      </c>
      <c r="G141" s="180"/>
      <c r="H141" s="180">
        <v>32</v>
      </c>
      <c r="I141" s="180">
        <v>16</v>
      </c>
      <c r="J141" s="180">
        <v>48</v>
      </c>
      <c r="K141" s="180"/>
      <c r="L141" s="180">
        <v>77</v>
      </c>
      <c r="M141" s="181"/>
    </row>
    <row r="142" spans="1:13" ht="12" customHeight="1">
      <c r="A142" s="181"/>
      <c r="B142" s="186" t="s">
        <v>311</v>
      </c>
      <c r="C142" s="186"/>
      <c r="D142" s="191">
        <f>SUM(D143:D144)</f>
        <v>46</v>
      </c>
      <c r="E142" s="191">
        <f>SUM(E143:E144)</f>
        <v>81</v>
      </c>
      <c r="F142" s="191">
        <f>SUM(F143:F144)</f>
        <v>127</v>
      </c>
      <c r="G142" s="191"/>
      <c r="H142" s="191">
        <f>SUM(H143:H144)</f>
        <v>83</v>
      </c>
      <c r="I142" s="191">
        <f>SUM(I143:I144)</f>
        <v>108</v>
      </c>
      <c r="J142" s="191">
        <f>SUM(J143:J144)</f>
        <v>191</v>
      </c>
      <c r="K142" s="191"/>
      <c r="L142" s="191">
        <f>SUM(L143:L144)</f>
        <v>318</v>
      </c>
      <c r="M142" s="181"/>
    </row>
    <row r="143" spans="1:13" ht="12" customHeight="1">
      <c r="A143" s="181"/>
      <c r="C143" s="179" t="s">
        <v>312</v>
      </c>
      <c r="D143" s="180">
        <v>30</v>
      </c>
      <c r="E143" s="180">
        <v>68</v>
      </c>
      <c r="F143" s="180">
        <v>98</v>
      </c>
      <c r="G143" s="180"/>
      <c r="H143" s="180">
        <v>48</v>
      </c>
      <c r="I143" s="180">
        <v>71</v>
      </c>
      <c r="J143" s="180">
        <v>119</v>
      </c>
      <c r="K143" s="180"/>
      <c r="L143" s="180">
        <v>217</v>
      </c>
      <c r="M143" s="181"/>
    </row>
    <row r="144" spans="1:13" ht="12" customHeight="1">
      <c r="A144" s="181"/>
      <c r="C144" s="179" t="s">
        <v>313</v>
      </c>
      <c r="D144" s="180">
        <v>16</v>
      </c>
      <c r="E144" s="180">
        <v>13</v>
      </c>
      <c r="F144" s="180">
        <v>29</v>
      </c>
      <c r="G144" s="180"/>
      <c r="H144" s="180">
        <v>35</v>
      </c>
      <c r="I144" s="180">
        <v>37</v>
      </c>
      <c r="J144" s="180">
        <v>72</v>
      </c>
      <c r="K144" s="180"/>
      <c r="L144" s="180">
        <v>101</v>
      </c>
      <c r="M144" s="181"/>
    </row>
    <row r="145" spans="1:13" ht="12" customHeight="1">
      <c r="A145" s="181"/>
      <c r="B145" s="200" t="s">
        <v>314</v>
      </c>
      <c r="C145" s="199"/>
      <c r="D145" s="184">
        <f>SUM(D146:D147)</f>
        <v>44</v>
      </c>
      <c r="E145" s="184">
        <f>SUM(E146:E147)</f>
        <v>24</v>
      </c>
      <c r="F145" s="191">
        <f>SUM(F146:F147)</f>
        <v>68</v>
      </c>
      <c r="G145" s="191"/>
      <c r="H145" s="191">
        <f>SUM(H146:H147)</f>
        <v>62</v>
      </c>
      <c r="I145" s="191">
        <f>SUM(I146:I147)</f>
        <v>44</v>
      </c>
      <c r="J145" s="191">
        <f>SUM(J146:J147)</f>
        <v>106</v>
      </c>
      <c r="K145" s="191"/>
      <c r="L145" s="191">
        <f>SUM(L146:L147)</f>
        <v>174</v>
      </c>
      <c r="M145" s="181"/>
    </row>
    <row r="146" spans="1:13" ht="12" customHeight="1">
      <c r="A146" s="181"/>
      <c r="B146" s="178"/>
      <c r="C146" s="201" t="s">
        <v>315</v>
      </c>
      <c r="D146" s="182">
        <v>32</v>
      </c>
      <c r="E146" s="182">
        <v>18</v>
      </c>
      <c r="F146" s="180">
        <v>50</v>
      </c>
      <c r="G146" s="180"/>
      <c r="H146" s="180">
        <v>34</v>
      </c>
      <c r="I146" s="180">
        <v>21</v>
      </c>
      <c r="J146" s="180">
        <v>55</v>
      </c>
      <c r="K146" s="180"/>
      <c r="L146" s="180">
        <v>105</v>
      </c>
      <c r="M146" s="181"/>
    </row>
    <row r="147" spans="1:13" ht="12" customHeight="1">
      <c r="A147" s="181"/>
      <c r="B147" s="178"/>
      <c r="C147" s="201" t="s">
        <v>316</v>
      </c>
      <c r="D147" s="182">
        <v>12</v>
      </c>
      <c r="E147" s="182">
        <v>6</v>
      </c>
      <c r="F147" s="180">
        <v>18</v>
      </c>
      <c r="G147" s="180"/>
      <c r="H147" s="180">
        <v>28</v>
      </c>
      <c r="I147" s="180">
        <v>23</v>
      </c>
      <c r="J147" s="180">
        <v>51</v>
      </c>
      <c r="K147" s="180"/>
      <c r="L147" s="180">
        <v>69</v>
      </c>
      <c r="M147" s="181"/>
    </row>
    <row r="148" spans="1:13" ht="12" customHeight="1">
      <c r="A148" s="181"/>
      <c r="B148" s="199" t="s">
        <v>317</v>
      </c>
      <c r="C148" s="199"/>
      <c r="D148" s="184">
        <f>SUM(D149)</f>
        <v>40</v>
      </c>
      <c r="E148" s="184">
        <f>SUM(E149)</f>
        <v>41</v>
      </c>
      <c r="F148" s="191">
        <f>SUM(F149)</f>
        <v>81</v>
      </c>
      <c r="G148" s="191"/>
      <c r="H148" s="191">
        <f>SUM(H149)</f>
        <v>20</v>
      </c>
      <c r="I148" s="191">
        <f>SUM(I149)</f>
        <v>25</v>
      </c>
      <c r="J148" s="191">
        <f>SUM(J149)</f>
        <v>45</v>
      </c>
      <c r="K148" s="191"/>
      <c r="L148" s="191">
        <f>SUM(L149)</f>
        <v>126</v>
      </c>
      <c r="M148" s="181"/>
    </row>
    <row r="149" spans="1:13" ht="12" customHeight="1">
      <c r="A149" s="181"/>
      <c r="B149" s="178"/>
      <c r="C149" s="201" t="s">
        <v>317</v>
      </c>
      <c r="D149" s="182">
        <v>40</v>
      </c>
      <c r="E149" s="182">
        <v>41</v>
      </c>
      <c r="F149" s="180">
        <v>81</v>
      </c>
      <c r="G149" s="180"/>
      <c r="H149" s="180">
        <v>20</v>
      </c>
      <c r="I149" s="180">
        <v>25</v>
      </c>
      <c r="J149" s="180">
        <v>45</v>
      </c>
      <c r="K149" s="180"/>
      <c r="L149" s="180">
        <v>126</v>
      </c>
      <c r="M149" s="181"/>
    </row>
    <row r="150" spans="1:13" ht="12" customHeight="1">
      <c r="A150" s="181"/>
      <c r="B150" s="200" t="s">
        <v>318</v>
      </c>
      <c r="C150" s="199"/>
      <c r="D150" s="184">
        <f>SUM(D151:D152)</f>
        <v>27</v>
      </c>
      <c r="E150" s="184">
        <f>SUM(E151:E152)</f>
        <v>46</v>
      </c>
      <c r="F150" s="191">
        <f>SUM(F151:F152)</f>
        <v>73</v>
      </c>
      <c r="G150" s="191"/>
      <c r="H150" s="191">
        <f>SUM(H151:H152)</f>
        <v>61</v>
      </c>
      <c r="I150" s="191">
        <f>SUM(I151:I152)</f>
        <v>86</v>
      </c>
      <c r="J150" s="191">
        <f>SUM(J151:J152)</f>
        <v>147</v>
      </c>
      <c r="K150" s="191"/>
      <c r="L150" s="191">
        <f>SUM(L151:L152)</f>
        <v>220</v>
      </c>
      <c r="M150" s="181"/>
    </row>
    <row r="151" spans="1:13" ht="12" customHeight="1">
      <c r="A151" s="181"/>
      <c r="C151" s="179" t="s">
        <v>319</v>
      </c>
      <c r="D151" s="180">
        <v>20</v>
      </c>
      <c r="E151" s="180">
        <v>37</v>
      </c>
      <c r="F151" s="180">
        <v>57</v>
      </c>
      <c r="G151" s="180"/>
      <c r="H151" s="180">
        <v>35</v>
      </c>
      <c r="I151" s="180">
        <v>58</v>
      </c>
      <c r="J151" s="180">
        <v>93</v>
      </c>
      <c r="K151" s="180"/>
      <c r="L151" s="180">
        <v>150</v>
      </c>
      <c r="M151" s="181"/>
    </row>
    <row r="152" spans="1:13" ht="12" customHeight="1">
      <c r="A152" s="181"/>
      <c r="C152" s="179" t="s">
        <v>320</v>
      </c>
      <c r="D152" s="180">
        <v>7</v>
      </c>
      <c r="E152" s="180">
        <v>9</v>
      </c>
      <c r="F152" s="180">
        <v>16</v>
      </c>
      <c r="G152" s="180"/>
      <c r="H152" s="180">
        <v>26</v>
      </c>
      <c r="I152" s="180">
        <v>28</v>
      </c>
      <c r="J152" s="180">
        <v>54</v>
      </c>
      <c r="K152" s="180"/>
      <c r="L152" s="180">
        <v>70</v>
      </c>
      <c r="M152" s="181"/>
    </row>
    <row r="153" spans="1:13" ht="12" customHeight="1">
      <c r="A153" s="181"/>
      <c r="B153" s="186" t="s">
        <v>321</v>
      </c>
      <c r="C153" s="186"/>
      <c r="D153" s="191">
        <f>SUM(D154:D155)</f>
        <v>47</v>
      </c>
      <c r="E153" s="191">
        <f>SUM(E154:E155)</f>
        <v>34</v>
      </c>
      <c r="F153" s="191">
        <f>SUM(F154:F155)</f>
        <v>81</v>
      </c>
      <c r="G153" s="191"/>
      <c r="H153" s="191">
        <f>SUM(H154:H155)</f>
        <v>35</v>
      </c>
      <c r="I153" s="191">
        <f>SUM(I154:I155)</f>
        <v>29</v>
      </c>
      <c r="J153" s="191">
        <f>SUM(J154:J155)</f>
        <v>64</v>
      </c>
      <c r="K153" s="191"/>
      <c r="L153" s="191">
        <f>SUM(L154:L155)</f>
        <v>145</v>
      </c>
      <c r="M153" s="181"/>
    </row>
    <row r="154" spans="1:13" ht="12" customHeight="1">
      <c r="A154" s="181"/>
      <c r="C154" s="179" t="s">
        <v>322</v>
      </c>
      <c r="D154" s="180">
        <v>39</v>
      </c>
      <c r="E154" s="180">
        <v>29</v>
      </c>
      <c r="F154" s="180">
        <v>68</v>
      </c>
      <c r="G154" s="180"/>
      <c r="H154" s="180">
        <v>24</v>
      </c>
      <c r="I154" s="180">
        <v>21</v>
      </c>
      <c r="J154" s="180">
        <v>45</v>
      </c>
      <c r="K154" s="180"/>
      <c r="L154" s="180">
        <v>113</v>
      </c>
      <c r="M154" s="181"/>
    </row>
    <row r="155" spans="1:13" ht="12" customHeight="1">
      <c r="A155" s="181"/>
      <c r="C155" s="179" t="s">
        <v>323</v>
      </c>
      <c r="D155" s="180">
        <v>8</v>
      </c>
      <c r="E155" s="180">
        <v>5</v>
      </c>
      <c r="F155" s="180">
        <v>13</v>
      </c>
      <c r="G155" s="180"/>
      <c r="H155" s="180">
        <v>11</v>
      </c>
      <c r="I155" s="180">
        <v>8</v>
      </c>
      <c r="J155" s="180">
        <v>19</v>
      </c>
      <c r="K155" s="180"/>
      <c r="L155" s="180">
        <v>32</v>
      </c>
      <c r="M155" s="181"/>
    </row>
    <row r="156" spans="1:13" ht="12" customHeight="1">
      <c r="A156" s="181"/>
      <c r="B156" s="202" t="s">
        <v>324</v>
      </c>
      <c r="C156" s="186"/>
      <c r="D156" s="191">
        <f>SUM(D157)</f>
        <v>9</v>
      </c>
      <c r="E156" s="191">
        <f>SUM(E157)</f>
        <v>6</v>
      </c>
      <c r="F156" s="191">
        <f>SUM(F157)</f>
        <v>15</v>
      </c>
      <c r="G156" s="191"/>
      <c r="H156" s="191">
        <f>SUM(H157)</f>
        <v>10</v>
      </c>
      <c r="I156" s="191">
        <f>SUM(I157)</f>
        <v>5</v>
      </c>
      <c r="J156" s="191">
        <f>SUM(J157)</f>
        <v>15</v>
      </c>
      <c r="K156" s="191"/>
      <c r="L156" s="191">
        <f>SUM(L157)</f>
        <v>30</v>
      </c>
      <c r="M156" s="181"/>
    </row>
    <row r="157" spans="1:13" ht="12" customHeight="1">
      <c r="A157" s="181"/>
      <c r="C157" s="179" t="s">
        <v>324</v>
      </c>
      <c r="D157" s="180">
        <v>9</v>
      </c>
      <c r="E157" s="180">
        <v>6</v>
      </c>
      <c r="F157" s="180">
        <v>15</v>
      </c>
      <c r="G157" s="180"/>
      <c r="H157" s="180">
        <v>10</v>
      </c>
      <c r="I157" s="180">
        <v>5</v>
      </c>
      <c r="J157" s="180">
        <v>15</v>
      </c>
      <c r="K157" s="180"/>
      <c r="L157" s="180">
        <v>30</v>
      </c>
      <c r="M157" s="181"/>
    </row>
    <row r="158" spans="1:13" ht="12" customHeight="1">
      <c r="A158" s="181"/>
      <c r="B158" s="175"/>
      <c r="C158" s="203"/>
      <c r="D158" s="180"/>
      <c r="E158" s="180"/>
      <c r="F158" s="180"/>
      <c r="G158" s="180"/>
      <c r="H158" s="180"/>
      <c r="I158" s="180"/>
      <c r="J158" s="180"/>
      <c r="K158" s="180"/>
      <c r="L158" s="180"/>
      <c r="M158" s="181"/>
    </row>
    <row r="159" spans="1:13" s="206" customFormat="1" ht="12" customHeight="1">
      <c r="A159" s="204"/>
      <c r="B159" s="205"/>
      <c r="C159" s="163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</row>
    <row r="160" spans="1:13" s="206" customFormat="1" ht="12" customHeight="1">
      <c r="A160" s="205" t="s">
        <v>185</v>
      </c>
      <c r="B160" s="205"/>
      <c r="C160" s="163"/>
      <c r="D160" s="205">
        <v>1566</v>
      </c>
      <c r="E160" s="205">
        <v>1233</v>
      </c>
      <c r="F160" s="205">
        <v>2799</v>
      </c>
      <c r="G160" s="205"/>
      <c r="H160" s="205">
        <v>2234</v>
      </c>
      <c r="I160" s="205">
        <v>1770</v>
      </c>
      <c r="J160" s="205">
        <v>4004</v>
      </c>
      <c r="K160" s="205"/>
      <c r="L160" s="205">
        <v>6803</v>
      </c>
      <c r="M160" s="205"/>
    </row>
    <row r="161" spans="1:13" s="206" customFormat="1" ht="12" customHeight="1">
      <c r="A161" s="205"/>
      <c r="B161" s="205"/>
      <c r="C161" s="163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</row>
    <row r="162" spans="1:13" s="206" customFormat="1" ht="12" customHeight="1">
      <c r="A162" s="205" t="s">
        <v>186</v>
      </c>
      <c r="B162" s="205"/>
      <c r="C162" s="163"/>
      <c r="D162" s="205">
        <v>468</v>
      </c>
      <c r="E162" s="205">
        <v>307</v>
      </c>
      <c r="F162" s="205">
        <v>775</v>
      </c>
      <c r="G162" s="205"/>
      <c r="H162" s="205">
        <v>1230</v>
      </c>
      <c r="I162" s="205">
        <v>929</v>
      </c>
      <c r="J162" s="205">
        <v>2159</v>
      </c>
      <c r="K162" s="205"/>
      <c r="L162" s="205">
        <v>2934</v>
      </c>
      <c r="M162" s="205"/>
    </row>
    <row r="163" spans="1:13" ht="12" customHeight="1">
      <c r="A163" s="175"/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</row>
    <row r="164" ht="9" customHeight="1"/>
    <row r="165" spans="1:12" ht="12.75">
      <c r="A165" s="176" t="s">
        <v>95</v>
      </c>
      <c r="B165" s="176"/>
      <c r="C165" s="176"/>
      <c r="D165" s="176">
        <f>SUM(D162,D160)</f>
        <v>2034</v>
      </c>
      <c r="E165" s="176">
        <f>SUM(E162,E160)</f>
        <v>1540</v>
      </c>
      <c r="F165" s="176">
        <f>SUM(F162,F160)</f>
        <v>3574</v>
      </c>
      <c r="G165" s="176"/>
      <c r="H165" s="176">
        <f>SUM(H162,H160)</f>
        <v>3464</v>
      </c>
      <c r="I165" s="176">
        <f>SUM(I162,I160)</f>
        <v>2699</v>
      </c>
      <c r="J165" s="176">
        <f>SUM(J162,J160)</f>
        <v>6163</v>
      </c>
      <c r="K165" s="176"/>
      <c r="L165" s="176">
        <f>SUM(L162,L160)</f>
        <v>9737</v>
      </c>
    </row>
    <row r="166" spans="1:13" ht="9" customHeight="1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</row>
    <row r="168" ht="12.75">
      <c r="A168" s="171" t="s">
        <v>96</v>
      </c>
    </row>
    <row r="169" ht="12.75">
      <c r="C169" s="207"/>
    </row>
    <row r="173" ht="12.75">
      <c r="C173" s="207"/>
    </row>
  </sheetData>
  <mergeCells count="1">
    <mergeCell ref="B1:L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L107"/>
  <sheetViews>
    <sheetView tabSelected="1" zoomScale="75" zoomScaleNormal="75" workbookViewId="0" topLeftCell="A1">
      <selection activeCell="B7" sqref="B7"/>
    </sheetView>
  </sheetViews>
  <sheetFormatPr defaultColWidth="11.421875" defaultRowHeight="12.75"/>
  <cols>
    <col min="1" max="1" width="1.7109375" style="163" customWidth="1"/>
    <col min="2" max="2" width="55.8515625" style="163" bestFit="1" customWidth="1"/>
    <col min="3" max="5" width="6.7109375" style="163" customWidth="1"/>
    <col min="6" max="6" width="1.8515625" style="163" customWidth="1"/>
    <col min="7" max="9" width="6.7109375" style="163" customWidth="1"/>
    <col min="10" max="10" width="1.57421875" style="163" customWidth="1"/>
    <col min="11" max="11" width="7.28125" style="163" customWidth="1"/>
    <col min="12" max="12" width="1.28515625" style="163" customWidth="1"/>
    <col min="13" max="16384" width="11.421875" style="163" customWidth="1"/>
  </cols>
  <sheetData>
    <row r="1" spans="1:11" ht="12.75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2" ht="12.75" customHeight="1">
      <c r="A2" s="165" t="s">
        <v>169</v>
      </c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1:12" ht="12.75" customHeight="1">
      <c r="A3" s="165" t="s">
        <v>325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7"/>
    </row>
    <row r="4" spans="1:12" ht="12" customHeight="1">
      <c r="A4" s="168" t="s">
        <v>145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7"/>
    </row>
    <row r="5" spans="1:12" ht="12" customHeight="1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ht="9" customHeight="1">
      <c r="A6" s="208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</row>
    <row r="7" spans="3:12" ht="10.5" customHeight="1">
      <c r="C7" s="172" t="s">
        <v>83</v>
      </c>
      <c r="D7" s="172"/>
      <c r="E7" s="172"/>
      <c r="F7" s="173"/>
      <c r="G7" s="172" t="s">
        <v>84</v>
      </c>
      <c r="H7" s="172"/>
      <c r="I7" s="172"/>
      <c r="J7" s="166"/>
      <c r="K7" s="172" t="s">
        <v>85</v>
      </c>
      <c r="L7" s="166"/>
    </row>
    <row r="8" spans="1:12" ht="10.5" customHeight="1">
      <c r="A8" s="171" t="s">
        <v>326</v>
      </c>
      <c r="C8" s="174" t="s">
        <v>98</v>
      </c>
      <c r="D8" s="174" t="s">
        <v>99</v>
      </c>
      <c r="E8" s="174" t="s">
        <v>88</v>
      </c>
      <c r="F8" s="172"/>
      <c r="G8" s="174" t="s">
        <v>98</v>
      </c>
      <c r="H8" s="174" t="s">
        <v>99</v>
      </c>
      <c r="I8" s="174" t="s">
        <v>88</v>
      </c>
      <c r="J8" s="209"/>
      <c r="K8" s="172" t="s">
        <v>88</v>
      </c>
      <c r="L8" s="166"/>
    </row>
    <row r="9" spans="1:12" ht="9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ht="12" customHeight="1"/>
    <row r="11" spans="1:11" ht="12" customHeight="1">
      <c r="A11" s="163" t="s">
        <v>327</v>
      </c>
      <c r="C11" s="163">
        <f>SUM(C12:C14)</f>
        <v>63</v>
      </c>
      <c r="D11" s="163">
        <f>SUM(D12:D14)</f>
        <v>15</v>
      </c>
      <c r="E11" s="163">
        <f>SUM(E12:E14)</f>
        <v>78</v>
      </c>
      <c r="G11" s="163">
        <f>SUM(G12:G14)</f>
        <v>7</v>
      </c>
      <c r="H11" s="163">
        <f>SUM(H12:H14)</f>
        <v>2</v>
      </c>
      <c r="I11" s="163">
        <f>SUM(I12:I14)</f>
        <v>9</v>
      </c>
      <c r="K11" s="163">
        <f>SUM(K12:K14)</f>
        <v>87</v>
      </c>
    </row>
    <row r="12" spans="2:11" ht="12" customHeight="1">
      <c r="B12" s="210" t="s">
        <v>328</v>
      </c>
      <c r="C12" s="210">
        <v>9</v>
      </c>
      <c r="D12" s="210">
        <v>2</v>
      </c>
      <c r="E12" s="210">
        <v>11</v>
      </c>
      <c r="F12" s="210"/>
      <c r="G12" s="210">
        <v>4</v>
      </c>
      <c r="H12" s="210">
        <v>1</v>
      </c>
      <c r="I12" s="210">
        <v>5</v>
      </c>
      <c r="J12" s="210"/>
      <c r="K12" s="163">
        <f>SUM(E12,I12)</f>
        <v>16</v>
      </c>
    </row>
    <row r="13" spans="1:12" ht="12" customHeight="1">
      <c r="A13" s="181"/>
      <c r="B13" s="210" t="s">
        <v>329</v>
      </c>
      <c r="C13" s="210">
        <v>39</v>
      </c>
      <c r="D13" s="210">
        <v>9</v>
      </c>
      <c r="E13" s="210">
        <v>48</v>
      </c>
      <c r="F13" s="210"/>
      <c r="G13" s="210">
        <v>2</v>
      </c>
      <c r="H13" s="210">
        <v>1</v>
      </c>
      <c r="I13" s="210">
        <v>3</v>
      </c>
      <c r="J13" s="210"/>
      <c r="K13" s="163">
        <f>SUM(E13,I13)</f>
        <v>51</v>
      </c>
      <c r="L13" s="181"/>
    </row>
    <row r="14" spans="2:12" ht="12" customHeight="1">
      <c r="B14" s="210" t="s">
        <v>330</v>
      </c>
      <c r="C14" s="210">
        <v>15</v>
      </c>
      <c r="D14" s="210">
        <v>4</v>
      </c>
      <c r="E14" s="210">
        <v>19</v>
      </c>
      <c r="F14" s="210"/>
      <c r="G14" s="210">
        <v>1</v>
      </c>
      <c r="H14" s="210">
        <v>0</v>
      </c>
      <c r="I14" s="210">
        <v>1</v>
      </c>
      <c r="J14" s="210"/>
      <c r="K14" s="163">
        <f>SUM(E14,I14)</f>
        <v>20</v>
      </c>
      <c r="L14" s="181"/>
    </row>
    <row r="15" spans="2:12" ht="12" customHeight="1">
      <c r="B15" s="181"/>
      <c r="L15" s="181"/>
    </row>
    <row r="16" spans="1:12" ht="12" customHeight="1">
      <c r="A16" s="163" t="s">
        <v>6</v>
      </c>
      <c r="B16" s="181"/>
      <c r="C16" s="163">
        <f>SUM(C17)</f>
        <v>2</v>
      </c>
      <c r="D16" s="163">
        <f>SUM(D17)</f>
        <v>4</v>
      </c>
      <c r="E16" s="163">
        <f>SUM(E17)</f>
        <v>6</v>
      </c>
      <c r="G16" s="163">
        <f>SUM(G17)</f>
        <v>0</v>
      </c>
      <c r="H16" s="163">
        <f>SUM(H17)</f>
        <v>0</v>
      </c>
      <c r="I16" s="163">
        <f>SUM(I17)</f>
        <v>0</v>
      </c>
      <c r="K16" s="163">
        <f>SUM(K17)</f>
        <v>6</v>
      </c>
      <c r="L16" s="181"/>
    </row>
    <row r="17" spans="2:12" ht="12" customHeight="1">
      <c r="B17" s="25" t="s">
        <v>331</v>
      </c>
      <c r="C17" s="210">
        <v>2</v>
      </c>
      <c r="D17" s="210">
        <v>4</v>
      </c>
      <c r="E17" s="210">
        <v>6</v>
      </c>
      <c r="F17" s="210"/>
      <c r="G17" s="210">
        <v>0</v>
      </c>
      <c r="H17" s="210">
        <v>0</v>
      </c>
      <c r="I17" s="210">
        <v>0</v>
      </c>
      <c r="J17" s="211"/>
      <c r="K17" s="26">
        <f>SUM(E17,I17)</f>
        <v>6</v>
      </c>
      <c r="L17" s="181"/>
    </row>
    <row r="18" spans="2:12" ht="12" customHeight="1">
      <c r="B18" s="25"/>
      <c r="C18" s="85"/>
      <c r="D18" s="85"/>
      <c r="E18" s="85"/>
      <c r="F18" s="85"/>
      <c r="G18" s="85"/>
      <c r="H18" s="85"/>
      <c r="I18" s="85"/>
      <c r="J18" s="211"/>
      <c r="K18" s="26"/>
      <c r="L18" s="181"/>
    </row>
    <row r="19" spans="1:12" ht="12" customHeight="1">
      <c r="A19" s="163" t="s">
        <v>23</v>
      </c>
      <c r="C19" s="163">
        <f>SUM(C20:C24)</f>
        <v>64</v>
      </c>
      <c r="D19" s="163">
        <f>SUM(D20:D24)</f>
        <v>79</v>
      </c>
      <c r="E19" s="163">
        <f>SUM(E20:E24)</f>
        <v>143</v>
      </c>
      <c r="G19" s="163">
        <f>SUM(G20:G24)</f>
        <v>135</v>
      </c>
      <c r="H19" s="163">
        <f>SUM(H20:H24)</f>
        <v>158</v>
      </c>
      <c r="I19" s="163">
        <f>SUM(I20:I24)</f>
        <v>293</v>
      </c>
      <c r="K19" s="163">
        <f aca="true" t="shared" si="0" ref="K19:K24">SUM(E19,I19)</f>
        <v>436</v>
      </c>
      <c r="L19" s="181"/>
    </row>
    <row r="20" spans="2:12" ht="12" customHeight="1">
      <c r="B20" s="24" t="s">
        <v>332</v>
      </c>
      <c r="C20" s="85">
        <v>11</v>
      </c>
      <c r="D20" s="85">
        <v>5</v>
      </c>
      <c r="E20" s="85">
        <v>16</v>
      </c>
      <c r="F20" s="85"/>
      <c r="G20" s="85">
        <v>3</v>
      </c>
      <c r="H20" s="85">
        <v>8</v>
      </c>
      <c r="I20" s="85">
        <v>11</v>
      </c>
      <c r="J20" s="211"/>
      <c r="K20" s="211">
        <f t="shared" si="0"/>
        <v>27</v>
      </c>
      <c r="L20" s="181"/>
    </row>
    <row r="21" spans="1:12" ht="12" customHeight="1">
      <c r="A21" s="181"/>
      <c r="B21" s="24" t="s">
        <v>333</v>
      </c>
      <c r="C21" s="85">
        <v>4</v>
      </c>
      <c r="D21" s="85">
        <v>18</v>
      </c>
      <c r="E21" s="85">
        <v>22</v>
      </c>
      <c r="F21" s="85"/>
      <c r="G21" s="85">
        <v>10</v>
      </c>
      <c r="H21" s="85">
        <v>18</v>
      </c>
      <c r="I21" s="85">
        <v>28</v>
      </c>
      <c r="J21" s="211"/>
      <c r="K21" s="211">
        <f t="shared" si="0"/>
        <v>50</v>
      </c>
      <c r="L21" s="181"/>
    </row>
    <row r="22" spans="1:12" ht="12" customHeight="1">
      <c r="A22" s="181"/>
      <c r="B22" s="85" t="s">
        <v>334</v>
      </c>
      <c r="C22" s="85">
        <v>0</v>
      </c>
      <c r="D22" s="85">
        <v>0</v>
      </c>
      <c r="E22" s="85">
        <v>0</v>
      </c>
      <c r="F22" s="85"/>
      <c r="G22" s="85">
        <v>1</v>
      </c>
      <c r="H22" s="85">
        <v>0</v>
      </c>
      <c r="I22" s="85">
        <v>1</v>
      </c>
      <c r="J22" s="211"/>
      <c r="K22" s="163">
        <f t="shared" si="0"/>
        <v>1</v>
      </c>
      <c r="L22" s="181"/>
    </row>
    <row r="23" spans="1:12" ht="12" customHeight="1">
      <c r="A23" s="181"/>
      <c r="B23" s="85" t="s">
        <v>335</v>
      </c>
      <c r="C23" s="210">
        <v>45</v>
      </c>
      <c r="D23" s="210">
        <v>49</v>
      </c>
      <c r="E23" s="210">
        <v>94</v>
      </c>
      <c r="F23" s="210"/>
      <c r="G23" s="210">
        <v>113</v>
      </c>
      <c r="H23" s="210">
        <v>114</v>
      </c>
      <c r="I23" s="210">
        <v>227</v>
      </c>
      <c r="J23" s="211"/>
      <c r="K23" s="163">
        <f t="shared" si="0"/>
        <v>321</v>
      </c>
      <c r="L23" s="181"/>
    </row>
    <row r="24" spans="1:12" ht="12" customHeight="1">
      <c r="A24" s="181"/>
      <c r="B24" s="24" t="s">
        <v>336</v>
      </c>
      <c r="C24" s="85">
        <v>4</v>
      </c>
      <c r="D24" s="85">
        <v>7</v>
      </c>
      <c r="E24" s="85">
        <v>11</v>
      </c>
      <c r="F24" s="85"/>
      <c r="G24" s="85">
        <v>8</v>
      </c>
      <c r="H24" s="85">
        <v>18</v>
      </c>
      <c r="I24" s="85">
        <v>26</v>
      </c>
      <c r="J24" s="211"/>
      <c r="K24" s="211">
        <f t="shared" si="0"/>
        <v>37</v>
      </c>
      <c r="L24" s="26"/>
    </row>
    <row r="25" spans="1:12" ht="12" customHeight="1">
      <c r="A25" s="181"/>
      <c r="B25" s="181"/>
      <c r="C25" s="212"/>
      <c r="D25" s="212"/>
      <c r="E25" s="212"/>
      <c r="F25" s="212"/>
      <c r="G25" s="212"/>
      <c r="H25" s="212"/>
      <c r="L25" s="181"/>
    </row>
    <row r="26" spans="1:12" ht="12" customHeight="1">
      <c r="A26" s="163" t="s">
        <v>26</v>
      </c>
      <c r="C26" s="163">
        <f>SUM(C27:C42)</f>
        <v>150</v>
      </c>
      <c r="D26" s="163">
        <f>SUM(D27:D42)</f>
        <v>117</v>
      </c>
      <c r="E26" s="163">
        <f>SUM(E27:E42)</f>
        <v>267</v>
      </c>
      <c r="G26" s="163">
        <f>SUM(G27:G42)</f>
        <v>167</v>
      </c>
      <c r="H26" s="163">
        <f>SUM(H27:H42)</f>
        <v>138</v>
      </c>
      <c r="I26" s="163">
        <f>SUM(I27:I42)</f>
        <v>305</v>
      </c>
      <c r="K26" s="163">
        <f aca="true" t="shared" si="1" ref="K26:K42">SUM(E26,I26)</f>
        <v>572</v>
      </c>
      <c r="L26" s="181"/>
    </row>
    <row r="27" spans="2:12" ht="12" customHeight="1">
      <c r="B27" s="85" t="s">
        <v>337</v>
      </c>
      <c r="C27" s="85">
        <v>13</v>
      </c>
      <c r="D27" s="85">
        <v>10</v>
      </c>
      <c r="E27" s="85">
        <v>23</v>
      </c>
      <c r="F27" s="85"/>
      <c r="G27" s="85">
        <v>14</v>
      </c>
      <c r="H27" s="85">
        <v>11</v>
      </c>
      <c r="I27" s="85">
        <v>25</v>
      </c>
      <c r="J27" s="211"/>
      <c r="K27" s="163">
        <f t="shared" si="1"/>
        <v>48</v>
      </c>
      <c r="L27" s="181"/>
    </row>
    <row r="28" spans="2:12" ht="12" customHeight="1">
      <c r="B28" s="85" t="s">
        <v>338</v>
      </c>
      <c r="C28" s="85">
        <v>25</v>
      </c>
      <c r="D28" s="85">
        <v>11</v>
      </c>
      <c r="E28" s="85">
        <v>36</v>
      </c>
      <c r="F28" s="85"/>
      <c r="G28" s="85">
        <v>0</v>
      </c>
      <c r="H28" s="85">
        <v>0</v>
      </c>
      <c r="I28" s="85">
        <v>0</v>
      </c>
      <c r="J28" s="211"/>
      <c r="K28" s="163">
        <f t="shared" si="1"/>
        <v>36</v>
      </c>
      <c r="L28" s="181"/>
    </row>
    <row r="29" spans="1:12" ht="12" customHeight="1">
      <c r="A29" s="181"/>
      <c r="B29" s="85" t="s">
        <v>339</v>
      </c>
      <c r="C29" s="85">
        <v>15</v>
      </c>
      <c r="D29" s="85">
        <v>12</v>
      </c>
      <c r="E29" s="85">
        <v>27</v>
      </c>
      <c r="F29" s="85"/>
      <c r="G29" s="85">
        <v>30</v>
      </c>
      <c r="H29" s="85">
        <v>25</v>
      </c>
      <c r="I29" s="85">
        <v>55</v>
      </c>
      <c r="J29" s="211"/>
      <c r="K29" s="163">
        <f t="shared" si="1"/>
        <v>82</v>
      </c>
      <c r="L29" s="181"/>
    </row>
    <row r="30" spans="1:12" ht="12" customHeight="1">
      <c r="A30" s="181"/>
      <c r="B30" s="85" t="s">
        <v>340</v>
      </c>
      <c r="C30" s="85">
        <v>15</v>
      </c>
      <c r="D30" s="85">
        <v>9</v>
      </c>
      <c r="E30" s="85">
        <v>24</v>
      </c>
      <c r="F30" s="85"/>
      <c r="G30" s="85">
        <v>39</v>
      </c>
      <c r="H30" s="85">
        <v>21</v>
      </c>
      <c r="I30" s="85">
        <v>60</v>
      </c>
      <c r="J30" s="211"/>
      <c r="K30" s="163">
        <f t="shared" si="1"/>
        <v>84</v>
      </c>
      <c r="L30" s="181"/>
    </row>
    <row r="31" spans="1:12" ht="12" customHeight="1">
      <c r="A31" s="181"/>
      <c r="B31" s="85" t="s">
        <v>341</v>
      </c>
      <c r="C31" s="85">
        <v>3</v>
      </c>
      <c r="D31" s="85">
        <v>7</v>
      </c>
      <c r="E31" s="85">
        <v>10</v>
      </c>
      <c r="F31" s="85"/>
      <c r="G31" s="85">
        <v>4</v>
      </c>
      <c r="H31" s="85">
        <v>9</v>
      </c>
      <c r="I31" s="85">
        <v>13</v>
      </c>
      <c r="J31" s="211"/>
      <c r="K31" s="163">
        <f t="shared" si="1"/>
        <v>23</v>
      </c>
      <c r="L31" s="181"/>
    </row>
    <row r="32" spans="1:12" ht="12" customHeight="1">
      <c r="A32" s="181"/>
      <c r="B32" s="85" t="s">
        <v>342</v>
      </c>
      <c r="C32" s="85">
        <v>8</v>
      </c>
      <c r="D32" s="85">
        <v>2</v>
      </c>
      <c r="E32" s="85">
        <v>10</v>
      </c>
      <c r="F32" s="85"/>
      <c r="G32" s="85">
        <v>0</v>
      </c>
      <c r="H32" s="85">
        <v>0</v>
      </c>
      <c r="I32" s="85">
        <v>0</v>
      </c>
      <c r="J32" s="211"/>
      <c r="K32" s="163">
        <f t="shared" si="1"/>
        <v>10</v>
      </c>
      <c r="L32" s="181"/>
    </row>
    <row r="33" spans="1:12" ht="12" customHeight="1">
      <c r="A33" s="181"/>
      <c r="B33" s="85" t="s">
        <v>343</v>
      </c>
      <c r="C33" s="85">
        <v>8</v>
      </c>
      <c r="D33" s="85">
        <v>5</v>
      </c>
      <c r="E33" s="85">
        <v>13</v>
      </c>
      <c r="F33" s="85"/>
      <c r="G33" s="85">
        <v>10</v>
      </c>
      <c r="H33" s="85">
        <v>11</v>
      </c>
      <c r="I33" s="85">
        <v>21</v>
      </c>
      <c r="J33" s="211"/>
      <c r="K33" s="163">
        <f t="shared" si="1"/>
        <v>34</v>
      </c>
      <c r="L33" s="181"/>
    </row>
    <row r="34" spans="1:12" ht="12" customHeight="1">
      <c r="A34" s="181"/>
      <c r="B34" s="85" t="s">
        <v>344</v>
      </c>
      <c r="C34" s="85">
        <v>1</v>
      </c>
      <c r="D34" s="85">
        <v>5</v>
      </c>
      <c r="E34" s="85">
        <v>6</v>
      </c>
      <c r="F34" s="85"/>
      <c r="G34" s="85">
        <v>4</v>
      </c>
      <c r="H34" s="85">
        <v>5</v>
      </c>
      <c r="I34" s="85">
        <v>9</v>
      </c>
      <c r="J34" s="211"/>
      <c r="K34" s="163">
        <f t="shared" si="1"/>
        <v>15</v>
      </c>
      <c r="L34" s="181"/>
    </row>
    <row r="35" spans="1:12" ht="12" customHeight="1">
      <c r="A35" s="181"/>
      <c r="B35" s="85" t="s">
        <v>345</v>
      </c>
      <c r="C35" s="85">
        <v>6</v>
      </c>
      <c r="D35" s="85">
        <v>8</v>
      </c>
      <c r="E35" s="85">
        <v>14</v>
      </c>
      <c r="F35" s="85"/>
      <c r="G35" s="85">
        <v>4</v>
      </c>
      <c r="H35" s="85">
        <v>4</v>
      </c>
      <c r="I35" s="85">
        <v>8</v>
      </c>
      <c r="J35" s="211"/>
      <c r="K35" s="163">
        <f t="shared" si="1"/>
        <v>22</v>
      </c>
      <c r="L35" s="181"/>
    </row>
    <row r="36" spans="1:12" ht="12" customHeight="1">
      <c r="A36" s="181"/>
      <c r="B36" s="85" t="s">
        <v>346</v>
      </c>
      <c r="C36" s="85">
        <v>14</v>
      </c>
      <c r="D36" s="85">
        <v>18</v>
      </c>
      <c r="E36" s="85">
        <v>32</v>
      </c>
      <c r="F36" s="85"/>
      <c r="G36" s="85">
        <v>22</v>
      </c>
      <c r="H36" s="85">
        <v>22</v>
      </c>
      <c r="I36" s="85">
        <v>44</v>
      </c>
      <c r="J36" s="211"/>
      <c r="K36" s="163">
        <f t="shared" si="1"/>
        <v>76</v>
      </c>
      <c r="L36" s="181"/>
    </row>
    <row r="37" spans="1:12" ht="12" customHeight="1">
      <c r="A37" s="181"/>
      <c r="B37" s="85" t="s">
        <v>347</v>
      </c>
      <c r="C37" s="85">
        <v>1</v>
      </c>
      <c r="D37" s="85">
        <v>3</v>
      </c>
      <c r="E37" s="85">
        <v>4</v>
      </c>
      <c r="F37" s="85"/>
      <c r="G37" s="85">
        <v>2</v>
      </c>
      <c r="H37" s="85">
        <v>4</v>
      </c>
      <c r="I37" s="85">
        <v>6</v>
      </c>
      <c r="J37" s="211"/>
      <c r="K37" s="163">
        <f t="shared" si="1"/>
        <v>10</v>
      </c>
      <c r="L37" s="181"/>
    </row>
    <row r="38" spans="1:12" ht="12" customHeight="1">
      <c r="A38" s="181"/>
      <c r="B38" s="85" t="s">
        <v>348</v>
      </c>
      <c r="C38" s="85">
        <v>10</v>
      </c>
      <c r="D38" s="85">
        <v>10</v>
      </c>
      <c r="E38" s="85">
        <v>20</v>
      </c>
      <c r="F38" s="85"/>
      <c r="G38" s="85">
        <v>0</v>
      </c>
      <c r="H38" s="85">
        <v>0</v>
      </c>
      <c r="I38" s="85">
        <v>0</v>
      </c>
      <c r="J38" s="211"/>
      <c r="K38" s="163">
        <f t="shared" si="1"/>
        <v>20</v>
      </c>
      <c r="L38" s="181"/>
    </row>
    <row r="39" spans="1:12" ht="12" customHeight="1">
      <c r="A39" s="181"/>
      <c r="B39" s="85" t="s">
        <v>349</v>
      </c>
      <c r="C39" s="85">
        <v>13</v>
      </c>
      <c r="D39" s="85">
        <v>6</v>
      </c>
      <c r="E39" s="85">
        <v>19</v>
      </c>
      <c r="F39" s="85"/>
      <c r="G39" s="85">
        <v>25</v>
      </c>
      <c r="H39" s="85">
        <v>13</v>
      </c>
      <c r="I39" s="85">
        <v>38</v>
      </c>
      <c r="J39" s="211"/>
      <c r="K39" s="163">
        <f t="shared" si="1"/>
        <v>57</v>
      </c>
      <c r="L39" s="181"/>
    </row>
    <row r="40" spans="1:12" ht="12" customHeight="1">
      <c r="A40" s="181"/>
      <c r="B40" s="85" t="s">
        <v>350</v>
      </c>
      <c r="C40" s="85">
        <v>1</v>
      </c>
      <c r="D40" s="85">
        <v>0</v>
      </c>
      <c r="E40" s="85">
        <v>1</v>
      </c>
      <c r="F40" s="85"/>
      <c r="G40" s="85">
        <v>4</v>
      </c>
      <c r="H40" s="85">
        <v>4</v>
      </c>
      <c r="I40" s="85">
        <v>8</v>
      </c>
      <c r="J40" s="211"/>
      <c r="K40" s="163">
        <f t="shared" si="1"/>
        <v>9</v>
      </c>
      <c r="L40" s="181"/>
    </row>
    <row r="41" spans="1:12" ht="12" customHeight="1">
      <c r="A41" s="181"/>
      <c r="B41" s="85" t="s">
        <v>351</v>
      </c>
      <c r="C41" s="85">
        <v>10</v>
      </c>
      <c r="D41" s="85">
        <v>9</v>
      </c>
      <c r="E41" s="85">
        <v>19</v>
      </c>
      <c r="F41" s="85"/>
      <c r="G41" s="85">
        <v>3</v>
      </c>
      <c r="H41" s="85">
        <v>1</v>
      </c>
      <c r="I41" s="85">
        <v>4</v>
      </c>
      <c r="J41" s="211"/>
      <c r="K41" s="163">
        <f t="shared" si="1"/>
        <v>23</v>
      </c>
      <c r="L41" s="181"/>
    </row>
    <row r="42" spans="1:12" ht="12" customHeight="1">
      <c r="A42" s="181"/>
      <c r="B42" s="85" t="s">
        <v>352</v>
      </c>
      <c r="C42" s="85">
        <v>7</v>
      </c>
      <c r="D42" s="85">
        <v>2</v>
      </c>
      <c r="E42" s="85">
        <v>9</v>
      </c>
      <c r="F42" s="85"/>
      <c r="G42" s="85">
        <v>6</v>
      </c>
      <c r="H42" s="85">
        <v>8</v>
      </c>
      <c r="I42" s="85">
        <v>14</v>
      </c>
      <c r="J42" s="211"/>
      <c r="K42" s="163">
        <f t="shared" si="1"/>
        <v>23</v>
      </c>
      <c r="L42" s="181"/>
    </row>
    <row r="43" spans="1:12" ht="12" customHeight="1">
      <c r="A43" s="181"/>
      <c r="B43" s="181"/>
      <c r="L43" s="181"/>
    </row>
    <row r="44" spans="1:12" ht="12" customHeight="1">
      <c r="A44" s="181" t="s">
        <v>30</v>
      </c>
      <c r="B44" s="181"/>
      <c r="C44" s="163">
        <f>SUM(C45)</f>
        <v>9</v>
      </c>
      <c r="D44" s="163">
        <f>SUM(D45)</f>
        <v>52</v>
      </c>
      <c r="E44" s="163">
        <f>SUM(E45)</f>
        <v>61</v>
      </c>
      <c r="G44" s="163">
        <f>SUM(G45)</f>
        <v>0</v>
      </c>
      <c r="H44" s="163">
        <f>SUM(H45)</f>
        <v>0</v>
      </c>
      <c r="I44" s="163">
        <f>SUM(I45)</f>
        <v>0</v>
      </c>
      <c r="K44" s="163">
        <f>SUM(E44,I44)</f>
        <v>61</v>
      </c>
      <c r="L44" s="181"/>
    </row>
    <row r="45" spans="1:12" ht="12" customHeight="1">
      <c r="A45" s="181"/>
      <c r="B45" s="181" t="s">
        <v>32</v>
      </c>
      <c r="C45" s="85">
        <f>SUM('[4]espec'!G69:G72)</f>
        <v>9</v>
      </c>
      <c r="D45" s="85">
        <f>SUM('[4]espec'!H69:H72)</f>
        <v>52</v>
      </c>
      <c r="E45" s="85">
        <f>SUM(C45:D45)</f>
        <v>61</v>
      </c>
      <c r="F45" s="85"/>
      <c r="G45" s="85">
        <f>SUM('[4]espec'!L69:L72)</f>
        <v>0</v>
      </c>
      <c r="H45" s="85">
        <f>SUM('[4]espec'!M69:M72)</f>
        <v>0</v>
      </c>
      <c r="I45" s="85">
        <f>SUM('[4]espec'!N69:N72)</f>
        <v>0</v>
      </c>
      <c r="J45" s="211"/>
      <c r="K45" s="163">
        <f>SUM(E45,I45)</f>
        <v>61</v>
      </c>
      <c r="L45" s="181"/>
    </row>
    <row r="46" spans="1:12" ht="12" customHeight="1">
      <c r="A46" s="181"/>
      <c r="B46" s="181"/>
      <c r="C46" s="212"/>
      <c r="D46" s="212"/>
      <c r="E46" s="212"/>
      <c r="F46" s="212"/>
      <c r="G46" s="212"/>
      <c r="H46" s="212"/>
      <c r="I46" s="212"/>
      <c r="L46" s="181"/>
    </row>
    <row r="47" spans="1:12" ht="12" customHeight="1">
      <c r="A47" s="181" t="s">
        <v>33</v>
      </c>
      <c r="B47" s="181"/>
      <c r="C47" s="212">
        <f>SUM(C48)</f>
        <v>4</v>
      </c>
      <c r="D47" s="212">
        <f>SUM(D48)</f>
        <v>9</v>
      </c>
      <c r="E47" s="212">
        <f>SUM(E48)</f>
        <v>13</v>
      </c>
      <c r="F47" s="212"/>
      <c r="G47" s="212">
        <f>SUM(G48)</f>
        <v>0</v>
      </c>
      <c r="H47" s="212">
        <f>SUM(H48)</f>
        <v>0</v>
      </c>
      <c r="I47" s="212">
        <f>SUM(I48)</f>
        <v>0</v>
      </c>
      <c r="K47" s="212">
        <f>SUM(K48)</f>
        <v>13</v>
      </c>
      <c r="L47" s="181"/>
    </row>
    <row r="48" spans="1:12" ht="12" customHeight="1">
      <c r="A48" s="181"/>
      <c r="B48" s="181" t="s">
        <v>353</v>
      </c>
      <c r="C48" s="212">
        <v>4</v>
      </c>
      <c r="D48" s="212">
        <v>9</v>
      </c>
      <c r="E48" s="212">
        <v>13</v>
      </c>
      <c r="F48" s="212"/>
      <c r="G48" s="212">
        <v>0</v>
      </c>
      <c r="H48" s="212">
        <v>0</v>
      </c>
      <c r="I48" s="212">
        <v>0</v>
      </c>
      <c r="K48" s="163">
        <f>SUM(E48,I48)</f>
        <v>13</v>
      </c>
      <c r="L48" s="181"/>
    </row>
    <row r="49" spans="1:12" ht="12" customHeight="1">
      <c r="A49" s="181"/>
      <c r="B49" s="181"/>
      <c r="C49" s="212"/>
      <c r="D49" s="212"/>
      <c r="E49" s="212"/>
      <c r="F49" s="212"/>
      <c r="G49" s="212"/>
      <c r="H49" s="212"/>
      <c r="I49" s="212"/>
      <c r="L49" s="181"/>
    </row>
    <row r="50" spans="1:12" ht="12" customHeight="1">
      <c r="A50" s="163" t="s">
        <v>55</v>
      </c>
      <c r="C50" s="163">
        <f>SUM(C51)</f>
        <v>1349</v>
      </c>
      <c r="D50" s="163">
        <f>SUM(D51)</f>
        <v>1065</v>
      </c>
      <c r="E50" s="163">
        <f>SUM(E51)</f>
        <v>2414</v>
      </c>
      <c r="G50" s="163">
        <f>SUM(G51)</f>
        <v>2670</v>
      </c>
      <c r="H50" s="163">
        <f>SUM(H51)</f>
        <v>1909</v>
      </c>
      <c r="I50" s="163">
        <f>SUM(I51)</f>
        <v>4579</v>
      </c>
      <c r="K50" s="163">
        <f>SUM(E50,I50)</f>
        <v>6993</v>
      </c>
      <c r="L50" s="181"/>
    </row>
    <row r="51" spans="1:12" ht="12" customHeight="1">
      <c r="A51" s="181"/>
      <c r="B51" s="181" t="s">
        <v>354</v>
      </c>
      <c r="C51" s="213">
        <v>1349</v>
      </c>
      <c r="D51" s="213">
        <v>1065</v>
      </c>
      <c r="E51" s="213">
        <v>2414</v>
      </c>
      <c r="F51" s="213"/>
      <c r="G51" s="213">
        <v>2670</v>
      </c>
      <c r="H51" s="213">
        <v>1909</v>
      </c>
      <c r="I51" s="213">
        <v>4579</v>
      </c>
      <c r="J51" s="211"/>
      <c r="K51" s="163">
        <f>SUM(E51,I51)</f>
        <v>6993</v>
      </c>
      <c r="L51" s="181"/>
    </row>
    <row r="52" spans="1:12" ht="12" customHeight="1">
      <c r="A52" s="181"/>
      <c r="B52" s="181"/>
      <c r="L52" s="181"/>
    </row>
    <row r="53" spans="1:12" ht="12" customHeight="1">
      <c r="A53" s="181"/>
      <c r="B53" s="181"/>
      <c r="L53" s="181"/>
    </row>
    <row r="54" spans="1:12" ht="12" customHeight="1">
      <c r="A54" s="181" t="s">
        <v>380</v>
      </c>
      <c r="B54" s="181"/>
      <c r="C54" s="163">
        <f>SUM(C55:C57)</f>
        <v>8</v>
      </c>
      <c r="D54" s="163">
        <f>SUM(D55:D57)</f>
        <v>29</v>
      </c>
      <c r="E54" s="163">
        <f>SUM(E55:E57)</f>
        <v>37</v>
      </c>
      <c r="G54" s="163">
        <f>SUM(G55:G57)</f>
        <v>1</v>
      </c>
      <c r="H54" s="163">
        <f>SUM(H55:H57)</f>
        <v>1</v>
      </c>
      <c r="I54" s="163">
        <f>SUM(I55:I57)</f>
        <v>2</v>
      </c>
      <c r="K54" s="163">
        <f>SUM(K55:K57)</f>
        <v>39</v>
      </c>
      <c r="L54" s="181"/>
    </row>
    <row r="55" spans="1:12" ht="12" customHeight="1">
      <c r="A55" s="181"/>
      <c r="B55" s="85" t="s">
        <v>355</v>
      </c>
      <c r="C55" s="85">
        <v>3</v>
      </c>
      <c r="D55" s="85">
        <v>4</v>
      </c>
      <c r="E55" s="85">
        <v>7</v>
      </c>
      <c r="F55" s="85"/>
      <c r="G55" s="85">
        <v>0</v>
      </c>
      <c r="H55" s="85">
        <v>0</v>
      </c>
      <c r="I55" s="85">
        <v>0</v>
      </c>
      <c r="K55" s="163">
        <f>SUM(E55,I55)</f>
        <v>7</v>
      </c>
      <c r="L55" s="181"/>
    </row>
    <row r="56" spans="1:12" ht="12" customHeight="1">
      <c r="A56" s="181"/>
      <c r="B56" s="85" t="s">
        <v>356</v>
      </c>
      <c r="C56" s="85">
        <v>0</v>
      </c>
      <c r="D56" s="85">
        <v>12</v>
      </c>
      <c r="E56" s="85">
        <v>12</v>
      </c>
      <c r="F56" s="85"/>
      <c r="G56" s="85">
        <v>1</v>
      </c>
      <c r="H56" s="85">
        <v>1</v>
      </c>
      <c r="I56" s="85">
        <v>2</v>
      </c>
      <c r="K56" s="163">
        <f>SUM(E56,I56)</f>
        <v>14</v>
      </c>
      <c r="L56" s="181"/>
    </row>
    <row r="57" spans="1:12" ht="12" customHeight="1">
      <c r="A57" s="181"/>
      <c r="B57" s="85" t="s">
        <v>357</v>
      </c>
      <c r="C57" s="85">
        <v>5</v>
      </c>
      <c r="D57" s="85">
        <v>13</v>
      </c>
      <c r="E57" s="85">
        <v>18</v>
      </c>
      <c r="F57" s="85"/>
      <c r="G57" s="85">
        <v>0</v>
      </c>
      <c r="H57" s="85">
        <v>0</v>
      </c>
      <c r="I57" s="85">
        <v>0</v>
      </c>
      <c r="K57" s="163">
        <f>SUM(E57,I57)</f>
        <v>18</v>
      </c>
      <c r="L57" s="181"/>
    </row>
    <row r="58" spans="1:12" ht="12" customHeight="1">
      <c r="A58" s="181"/>
      <c r="B58" s="181"/>
      <c r="L58" s="181"/>
    </row>
    <row r="59" spans="1:12" ht="12" customHeight="1">
      <c r="A59" s="163" t="s">
        <v>64</v>
      </c>
      <c r="C59" s="163">
        <f>SUM(C60:C62)</f>
        <v>43</v>
      </c>
      <c r="D59" s="163">
        <f>SUM(D60:D62)</f>
        <v>56</v>
      </c>
      <c r="E59" s="163">
        <f>SUM(E60:E62)</f>
        <v>99</v>
      </c>
      <c r="G59" s="163">
        <f>SUM(G60:G62)</f>
        <v>24</v>
      </c>
      <c r="H59" s="163">
        <f>SUM(H60:H62)</f>
        <v>55</v>
      </c>
      <c r="I59" s="163">
        <f>SUM(I60:I62)</f>
        <v>79</v>
      </c>
      <c r="K59" s="163">
        <f>SUM(K60:K62)</f>
        <v>178</v>
      </c>
      <c r="L59" s="181"/>
    </row>
    <row r="60" spans="1:12" ht="12" customHeight="1">
      <c r="A60" s="181"/>
      <c r="B60" s="210" t="s">
        <v>358</v>
      </c>
      <c r="C60" s="210">
        <v>43</v>
      </c>
      <c r="D60" s="210">
        <v>56</v>
      </c>
      <c r="E60" s="210">
        <v>99</v>
      </c>
      <c r="F60" s="210"/>
      <c r="G60" s="210">
        <v>23</v>
      </c>
      <c r="H60" s="210">
        <v>54</v>
      </c>
      <c r="I60" s="210">
        <v>77</v>
      </c>
      <c r="J60" s="211"/>
      <c r="K60" s="163">
        <f>SUM(E60,I60)</f>
        <v>176</v>
      </c>
      <c r="L60" s="181"/>
    </row>
    <row r="61" spans="2:11" ht="12" customHeight="1">
      <c r="B61" s="163" t="s">
        <v>359</v>
      </c>
      <c r="C61" s="163">
        <v>0</v>
      </c>
      <c r="D61" s="163">
        <v>0</v>
      </c>
      <c r="E61" s="163">
        <v>0</v>
      </c>
      <c r="G61" s="163">
        <v>0</v>
      </c>
      <c r="H61" s="163">
        <v>1</v>
      </c>
      <c r="I61" s="163">
        <v>1</v>
      </c>
      <c r="K61" s="163">
        <f>SUM(E61,I61)</f>
        <v>1</v>
      </c>
    </row>
    <row r="62" spans="1:12" ht="12" customHeight="1">
      <c r="A62" s="181"/>
      <c r="B62" s="210" t="s">
        <v>360</v>
      </c>
      <c r="C62" s="210">
        <v>0</v>
      </c>
      <c r="D62" s="210">
        <v>0</v>
      </c>
      <c r="E62" s="210">
        <v>0</v>
      </c>
      <c r="F62" s="210"/>
      <c r="G62" s="210">
        <v>1</v>
      </c>
      <c r="H62" s="210">
        <v>0</v>
      </c>
      <c r="I62" s="210">
        <v>1</v>
      </c>
      <c r="J62" s="211"/>
      <c r="K62" s="163">
        <f>SUM(E62,I62)</f>
        <v>1</v>
      </c>
      <c r="L62" s="181"/>
    </row>
    <row r="63" spans="1:12" ht="12" customHeight="1">
      <c r="A63" s="181"/>
      <c r="B63" s="181"/>
      <c r="C63" s="85"/>
      <c r="D63" s="85"/>
      <c r="E63" s="85"/>
      <c r="F63" s="85"/>
      <c r="G63" s="85"/>
      <c r="H63" s="85"/>
      <c r="I63" s="85"/>
      <c r="J63" s="211"/>
      <c r="K63" s="211"/>
      <c r="L63" s="181"/>
    </row>
    <row r="64" spans="1:11" ht="12" customHeight="1">
      <c r="A64" s="163" t="s">
        <v>17</v>
      </c>
      <c r="C64" s="163">
        <f>+C65</f>
        <v>4</v>
      </c>
      <c r="D64" s="163">
        <f>+D65</f>
        <v>4</v>
      </c>
      <c r="E64" s="163">
        <f>+E65</f>
        <v>8</v>
      </c>
      <c r="G64" s="163">
        <f>+G65</f>
        <v>4</v>
      </c>
      <c r="H64" s="163">
        <f>+H65</f>
        <v>10</v>
      </c>
      <c r="I64" s="163">
        <f>+I65</f>
        <v>14</v>
      </c>
      <c r="K64" s="163">
        <f>SUM(E64,I64)</f>
        <v>22</v>
      </c>
    </row>
    <row r="65" spans="1:12" ht="12" customHeight="1">
      <c r="A65" s="181"/>
      <c r="B65" s="181" t="s">
        <v>361</v>
      </c>
      <c r="C65" s="85">
        <v>4</v>
      </c>
      <c r="D65" s="85">
        <v>4</v>
      </c>
      <c r="E65" s="85">
        <v>8</v>
      </c>
      <c r="F65" s="85"/>
      <c r="G65" s="85">
        <v>4</v>
      </c>
      <c r="H65" s="85">
        <v>10</v>
      </c>
      <c r="I65" s="85">
        <v>14</v>
      </c>
      <c r="J65" s="211"/>
      <c r="K65" s="163">
        <f>SUM(E65,I65)</f>
        <v>22</v>
      </c>
      <c r="L65" s="181"/>
    </row>
    <row r="66" spans="1:12" ht="12" customHeight="1">
      <c r="A66" s="181"/>
      <c r="B66" s="181"/>
      <c r="L66" s="181"/>
    </row>
    <row r="67" spans="1:12" ht="12" customHeight="1">
      <c r="A67" s="163" t="s">
        <v>66</v>
      </c>
      <c r="C67" s="163">
        <f>SUM(C68:C71)</f>
        <v>7</v>
      </c>
      <c r="D67" s="163">
        <f>SUM(D68:D71)</f>
        <v>34</v>
      </c>
      <c r="E67" s="163">
        <f>SUM(E68:E71)</f>
        <v>41</v>
      </c>
      <c r="G67" s="163">
        <f>SUM(G68:G71)</f>
        <v>4</v>
      </c>
      <c r="H67" s="163">
        <f>SUM(H68:H71)</f>
        <v>13</v>
      </c>
      <c r="I67" s="163">
        <f>SUM(I68:I71)</f>
        <v>17</v>
      </c>
      <c r="K67" s="163">
        <f>SUM(K68:K71)</f>
        <v>58</v>
      </c>
      <c r="L67" s="181"/>
    </row>
    <row r="68" spans="1:12" ht="12" customHeight="1">
      <c r="A68" s="181"/>
      <c r="B68" s="214" t="s">
        <v>362</v>
      </c>
      <c r="C68" s="85">
        <v>4</v>
      </c>
      <c r="D68" s="85">
        <v>19</v>
      </c>
      <c r="E68" s="85">
        <v>23</v>
      </c>
      <c r="F68" s="85"/>
      <c r="G68" s="85">
        <v>4</v>
      </c>
      <c r="H68" s="85">
        <v>13</v>
      </c>
      <c r="I68" s="85">
        <v>17</v>
      </c>
      <c r="J68" s="211"/>
      <c r="K68" s="163">
        <f>SUM(E68,I68)</f>
        <v>40</v>
      </c>
      <c r="L68" s="181"/>
    </row>
    <row r="69" spans="1:12" ht="12" customHeight="1">
      <c r="A69" s="181"/>
      <c r="B69" s="215" t="s">
        <v>363</v>
      </c>
      <c r="C69" s="85">
        <v>0</v>
      </c>
      <c r="D69" s="85">
        <v>3</v>
      </c>
      <c r="E69" s="85">
        <v>3</v>
      </c>
      <c r="F69" s="85"/>
      <c r="G69" s="85">
        <v>0</v>
      </c>
      <c r="H69" s="85">
        <v>0</v>
      </c>
      <c r="I69" s="85">
        <v>0</v>
      </c>
      <c r="J69" s="211"/>
      <c r="K69" s="163">
        <f>SUM(E69,I69)</f>
        <v>3</v>
      </c>
      <c r="L69" s="181"/>
    </row>
    <row r="70" spans="1:12" ht="12" customHeight="1">
      <c r="A70" s="181"/>
      <c r="B70" s="215" t="s">
        <v>364</v>
      </c>
      <c r="C70" s="85">
        <v>3</v>
      </c>
      <c r="D70" s="85">
        <v>7</v>
      </c>
      <c r="E70" s="85">
        <v>10</v>
      </c>
      <c r="F70" s="85"/>
      <c r="G70" s="85">
        <v>0</v>
      </c>
      <c r="H70" s="85">
        <v>0</v>
      </c>
      <c r="I70" s="85">
        <v>0</v>
      </c>
      <c r="J70" s="211"/>
      <c r="K70" s="163">
        <f>SUM(E70,I70)</f>
        <v>10</v>
      </c>
      <c r="L70" s="181"/>
    </row>
    <row r="71" spans="1:12" ht="12" customHeight="1">
      <c r="A71" s="181"/>
      <c r="B71" s="215" t="s">
        <v>365</v>
      </c>
      <c r="C71" s="85">
        <v>0</v>
      </c>
      <c r="D71" s="85">
        <v>5</v>
      </c>
      <c r="E71" s="85">
        <v>5</v>
      </c>
      <c r="F71" s="85"/>
      <c r="G71" s="85">
        <v>0</v>
      </c>
      <c r="H71" s="85">
        <v>0</v>
      </c>
      <c r="I71" s="85">
        <v>0</v>
      </c>
      <c r="J71" s="211"/>
      <c r="K71" s="163">
        <f>SUM(E71,I71)</f>
        <v>5</v>
      </c>
      <c r="L71" s="181"/>
    </row>
    <row r="72" spans="1:12" ht="12" customHeight="1">
      <c r="A72" s="181"/>
      <c r="B72" s="181"/>
      <c r="L72" s="181"/>
    </row>
    <row r="73" spans="1:12" ht="12" customHeight="1">
      <c r="A73" s="196" t="s">
        <v>76</v>
      </c>
      <c r="C73" s="163">
        <f>SUM(C74:C77)</f>
        <v>31</v>
      </c>
      <c r="D73" s="163">
        <f>SUM(D74:D77)</f>
        <v>18</v>
      </c>
      <c r="E73" s="163">
        <f>SUM(E74:E77)</f>
        <v>49</v>
      </c>
      <c r="G73" s="163">
        <f>SUM(G74:G77)</f>
        <v>1</v>
      </c>
      <c r="H73" s="163">
        <f>SUM(H74:H77)</f>
        <v>0</v>
      </c>
      <c r="I73" s="163">
        <f>SUM(I74:I77)</f>
        <v>1</v>
      </c>
      <c r="K73" s="163">
        <f>SUM(E73,I73)</f>
        <v>50</v>
      </c>
      <c r="L73" s="181"/>
    </row>
    <row r="74" spans="1:12" ht="12" customHeight="1">
      <c r="A74" s="181"/>
      <c r="B74" s="85" t="s">
        <v>366</v>
      </c>
      <c r="C74" s="85">
        <v>8</v>
      </c>
      <c r="D74" s="85">
        <v>9</v>
      </c>
      <c r="E74" s="85">
        <v>17</v>
      </c>
      <c r="F74" s="85"/>
      <c r="G74" s="85">
        <v>0</v>
      </c>
      <c r="H74" s="85">
        <v>0</v>
      </c>
      <c r="I74" s="85">
        <v>0</v>
      </c>
      <c r="K74" s="163">
        <f>SUM(E74,I74)</f>
        <v>17</v>
      </c>
      <c r="L74" s="181"/>
    </row>
    <row r="75" spans="1:12" ht="12" customHeight="1">
      <c r="A75" s="181"/>
      <c r="B75" s="85" t="s">
        <v>367</v>
      </c>
      <c r="C75" s="85">
        <v>14</v>
      </c>
      <c r="D75" s="85">
        <v>6</v>
      </c>
      <c r="E75" s="85">
        <v>20</v>
      </c>
      <c r="F75" s="85"/>
      <c r="G75" s="85">
        <v>1</v>
      </c>
      <c r="H75" s="85">
        <v>0</v>
      </c>
      <c r="I75" s="85">
        <v>1</v>
      </c>
      <c r="K75" s="163">
        <f>SUM(E75,I75)</f>
        <v>21</v>
      </c>
      <c r="L75" s="181"/>
    </row>
    <row r="76" spans="1:12" ht="12" customHeight="1">
      <c r="A76" s="181"/>
      <c r="B76" s="85" t="s">
        <v>368</v>
      </c>
      <c r="C76" s="85">
        <v>4</v>
      </c>
      <c r="D76" s="85">
        <v>1</v>
      </c>
      <c r="E76" s="85">
        <v>5</v>
      </c>
      <c r="F76" s="85"/>
      <c r="G76" s="85">
        <v>0</v>
      </c>
      <c r="H76" s="85">
        <v>0</v>
      </c>
      <c r="I76" s="85">
        <v>0</v>
      </c>
      <c r="K76" s="163">
        <f>SUM(E76,I76)</f>
        <v>5</v>
      </c>
      <c r="L76" s="181"/>
    </row>
    <row r="77" spans="1:11" ht="12" customHeight="1">
      <c r="A77" s="181"/>
      <c r="B77" s="85" t="s">
        <v>369</v>
      </c>
      <c r="C77" s="85">
        <v>5</v>
      </c>
      <c r="D77" s="85">
        <v>2</v>
      </c>
      <c r="E77" s="85">
        <v>7</v>
      </c>
      <c r="F77" s="85"/>
      <c r="G77" s="85">
        <v>0</v>
      </c>
      <c r="H77" s="85">
        <v>0</v>
      </c>
      <c r="I77" s="85">
        <v>0</v>
      </c>
      <c r="K77" s="163">
        <f>SUM(E77,I77)</f>
        <v>7</v>
      </c>
    </row>
    <row r="78" spans="1:12" ht="12" customHeight="1">
      <c r="A78" s="181"/>
      <c r="B78" s="181"/>
      <c r="L78" s="181"/>
    </row>
    <row r="79" spans="1:12" ht="12" customHeight="1">
      <c r="A79" s="196" t="s">
        <v>80</v>
      </c>
      <c r="C79" s="163">
        <f>+C80</f>
        <v>7</v>
      </c>
      <c r="D79" s="163">
        <f>+D80</f>
        <v>1</v>
      </c>
      <c r="E79" s="163">
        <f>+E80</f>
        <v>8</v>
      </c>
      <c r="G79" s="163">
        <f>+G80</f>
        <v>0</v>
      </c>
      <c r="H79" s="163">
        <f>+H80</f>
        <v>0</v>
      </c>
      <c r="I79" s="163">
        <f>+I80</f>
        <v>0</v>
      </c>
      <c r="K79" s="163">
        <f>+K80</f>
        <v>8</v>
      </c>
      <c r="L79" s="181"/>
    </row>
    <row r="80" spans="1:12" ht="12" customHeight="1">
      <c r="A80" s="181"/>
      <c r="B80" s="214" t="s">
        <v>370</v>
      </c>
      <c r="C80" s="85">
        <v>7</v>
      </c>
      <c r="D80" s="85">
        <v>1</v>
      </c>
      <c r="E80" s="85">
        <v>8</v>
      </c>
      <c r="F80" s="85"/>
      <c r="G80" s="85">
        <v>0</v>
      </c>
      <c r="H80" s="85">
        <v>0</v>
      </c>
      <c r="I80" s="85">
        <v>0</v>
      </c>
      <c r="J80" s="211"/>
      <c r="K80" s="163">
        <f>SUM(E80,I80)</f>
        <v>8</v>
      </c>
      <c r="L80" s="181"/>
    </row>
    <row r="81" spans="1:12" ht="12" customHeight="1">
      <c r="A81" s="206"/>
      <c r="B81" s="206"/>
      <c r="L81" s="206"/>
    </row>
    <row r="82" spans="1:12" ht="12" customHeight="1">
      <c r="A82" s="209" t="s">
        <v>137</v>
      </c>
      <c r="C82" s="163">
        <f>SUM(C83:C85)</f>
        <v>7</v>
      </c>
      <c r="D82" s="163">
        <f>SUM(D83:D85)</f>
        <v>22</v>
      </c>
      <c r="E82" s="163">
        <f>SUM(E83:E85)</f>
        <v>29</v>
      </c>
      <c r="G82" s="163">
        <f>SUM(G83:G85)</f>
        <v>6</v>
      </c>
      <c r="H82" s="163">
        <f>SUM(H83:H85)</f>
        <v>17</v>
      </c>
      <c r="I82" s="163">
        <f>SUM(I83:I85)</f>
        <v>23</v>
      </c>
      <c r="K82" s="163">
        <f>SUM(K83:K85)</f>
        <v>52</v>
      </c>
      <c r="L82" s="181"/>
    </row>
    <row r="83" spans="1:12" ht="12" customHeight="1">
      <c r="A83" s="181"/>
      <c r="B83" s="214" t="s">
        <v>371</v>
      </c>
      <c r="C83" s="85">
        <v>0</v>
      </c>
      <c r="D83" s="85">
        <v>0</v>
      </c>
      <c r="E83" s="85">
        <v>0</v>
      </c>
      <c r="F83" s="85"/>
      <c r="G83" s="85">
        <v>2</v>
      </c>
      <c r="H83" s="85">
        <v>0</v>
      </c>
      <c r="I83" s="85">
        <v>2</v>
      </c>
      <c r="J83" s="211"/>
      <c r="K83" s="163">
        <f>SUM(E83,I83)</f>
        <v>2</v>
      </c>
      <c r="L83" s="206"/>
    </row>
    <row r="84" spans="1:12" ht="12" customHeight="1">
      <c r="A84" s="181"/>
      <c r="B84" s="214" t="s">
        <v>360</v>
      </c>
      <c r="C84" s="85">
        <v>5</v>
      </c>
      <c r="D84" s="85">
        <v>13</v>
      </c>
      <c r="E84" s="85">
        <v>18</v>
      </c>
      <c r="F84" s="85"/>
      <c r="G84" s="85">
        <v>4</v>
      </c>
      <c r="H84" s="85">
        <v>11</v>
      </c>
      <c r="I84" s="85">
        <v>15</v>
      </c>
      <c r="J84" s="211"/>
      <c r="K84" s="163">
        <f>SUM(E84,I84)</f>
        <v>33</v>
      </c>
      <c r="L84" s="206"/>
    </row>
    <row r="85" spans="1:12" ht="12" customHeight="1">
      <c r="A85" s="181"/>
      <c r="B85" s="85" t="s">
        <v>372</v>
      </c>
      <c r="C85" s="85">
        <v>2</v>
      </c>
      <c r="D85" s="85">
        <v>9</v>
      </c>
      <c r="E85" s="85">
        <v>11</v>
      </c>
      <c r="F85" s="85"/>
      <c r="G85" s="85">
        <v>0</v>
      </c>
      <c r="H85" s="85">
        <v>6</v>
      </c>
      <c r="I85" s="85">
        <v>6</v>
      </c>
      <c r="J85" s="211"/>
      <c r="K85" s="163">
        <f>SUM(E85,I85)</f>
        <v>17</v>
      </c>
      <c r="L85" s="206"/>
    </row>
    <row r="86" spans="1:12" ht="12" customHeight="1">
      <c r="A86" s="181"/>
      <c r="B86" s="181"/>
      <c r="L86" s="181"/>
    </row>
    <row r="87" spans="1:12" ht="12" customHeight="1">
      <c r="A87" s="196" t="s">
        <v>82</v>
      </c>
      <c r="C87" s="163">
        <f>SUM(C88:C92)</f>
        <v>27</v>
      </c>
      <c r="D87" s="163">
        <f>SUM(D88:D92)</f>
        <v>29</v>
      </c>
      <c r="E87" s="163">
        <f>SUM(E88:E92)</f>
        <v>56</v>
      </c>
      <c r="G87" s="163">
        <f>SUM(G88:G92)</f>
        <v>22</v>
      </c>
      <c r="H87" s="163">
        <f>SUM(H88:H92)</f>
        <v>41</v>
      </c>
      <c r="I87" s="163">
        <f>SUM(I88:I92)</f>
        <v>63</v>
      </c>
      <c r="K87" s="163">
        <f aca="true" t="shared" si="2" ref="K87:K92">SUM(E87,I87)</f>
        <v>119</v>
      </c>
      <c r="L87" s="181"/>
    </row>
    <row r="88" spans="1:12" ht="12" customHeight="1">
      <c r="A88" s="181"/>
      <c r="B88" s="85" t="s">
        <v>373</v>
      </c>
      <c r="C88" s="85">
        <v>4</v>
      </c>
      <c r="D88" s="85">
        <v>2</v>
      </c>
      <c r="E88" s="85">
        <v>6</v>
      </c>
      <c r="F88" s="85"/>
      <c r="G88" s="85">
        <v>0</v>
      </c>
      <c r="H88" s="85">
        <v>0</v>
      </c>
      <c r="I88" s="85">
        <v>0</v>
      </c>
      <c r="J88" s="211"/>
      <c r="K88" s="163">
        <f t="shared" si="2"/>
        <v>6</v>
      </c>
      <c r="L88" s="181"/>
    </row>
    <row r="89" spans="1:12" ht="12" customHeight="1">
      <c r="A89" s="181"/>
      <c r="B89" s="85" t="s">
        <v>374</v>
      </c>
      <c r="C89" s="210">
        <v>7</v>
      </c>
      <c r="D89" s="210">
        <v>4</v>
      </c>
      <c r="E89" s="210">
        <v>11</v>
      </c>
      <c r="F89" s="210"/>
      <c r="G89" s="210">
        <v>4</v>
      </c>
      <c r="H89" s="210">
        <v>7</v>
      </c>
      <c r="I89" s="210">
        <v>11</v>
      </c>
      <c r="J89" s="211"/>
      <c r="K89" s="163">
        <f t="shared" si="2"/>
        <v>22</v>
      </c>
      <c r="L89" s="181"/>
    </row>
    <row r="90" spans="1:12" ht="12" customHeight="1">
      <c r="A90" s="181"/>
      <c r="B90" s="85" t="s">
        <v>375</v>
      </c>
      <c r="C90" s="85">
        <v>2</v>
      </c>
      <c r="D90" s="85">
        <v>11</v>
      </c>
      <c r="E90" s="85">
        <v>13</v>
      </c>
      <c r="F90" s="85"/>
      <c r="G90" s="85">
        <v>4</v>
      </c>
      <c r="H90" s="85">
        <v>20</v>
      </c>
      <c r="I90" s="85">
        <v>24</v>
      </c>
      <c r="J90" s="211"/>
      <c r="K90" s="163">
        <f t="shared" si="2"/>
        <v>37</v>
      </c>
      <c r="L90" s="181"/>
    </row>
    <row r="91" spans="1:12" ht="12" customHeight="1">
      <c r="A91" s="181"/>
      <c r="B91" s="85" t="s">
        <v>376</v>
      </c>
      <c r="C91" s="85">
        <v>3</v>
      </c>
      <c r="D91" s="85">
        <v>2</v>
      </c>
      <c r="E91" s="85">
        <v>5</v>
      </c>
      <c r="F91" s="85"/>
      <c r="G91" s="85">
        <v>1</v>
      </c>
      <c r="H91" s="85">
        <v>3</v>
      </c>
      <c r="I91" s="85">
        <v>4</v>
      </c>
      <c r="J91" s="211"/>
      <c r="K91" s="163">
        <f t="shared" si="2"/>
        <v>9</v>
      </c>
      <c r="L91" s="181"/>
    </row>
    <row r="92" spans="1:12" ht="12" customHeight="1">
      <c r="A92" s="181"/>
      <c r="B92" s="85" t="s">
        <v>377</v>
      </c>
      <c r="C92" s="210">
        <v>11</v>
      </c>
      <c r="D92" s="210">
        <v>10</v>
      </c>
      <c r="E92" s="210">
        <v>21</v>
      </c>
      <c r="F92" s="210"/>
      <c r="G92" s="210">
        <v>13</v>
      </c>
      <c r="H92" s="210">
        <v>11</v>
      </c>
      <c r="I92" s="210">
        <v>24</v>
      </c>
      <c r="J92" s="211"/>
      <c r="K92" s="163">
        <f t="shared" si="2"/>
        <v>45</v>
      </c>
      <c r="L92" s="181"/>
    </row>
    <row r="93" spans="1:12" ht="12" customHeight="1">
      <c r="A93" s="181"/>
      <c r="B93" s="85"/>
      <c r="C93" s="211"/>
      <c r="D93" s="211"/>
      <c r="E93" s="211"/>
      <c r="F93" s="211"/>
      <c r="G93" s="211"/>
      <c r="H93" s="211"/>
      <c r="I93" s="211"/>
      <c r="J93" s="211"/>
      <c r="L93" s="181"/>
    </row>
    <row r="94" spans="1:12" ht="12" customHeight="1">
      <c r="A94" s="181"/>
      <c r="B94" s="85"/>
      <c r="C94" s="211"/>
      <c r="D94" s="211"/>
      <c r="E94" s="211"/>
      <c r="F94" s="211"/>
      <c r="G94" s="211"/>
      <c r="H94" s="211"/>
      <c r="I94" s="211"/>
      <c r="J94" s="211"/>
      <c r="L94" s="181"/>
    </row>
    <row r="95" spans="1:12" ht="12" customHeight="1">
      <c r="A95" s="181"/>
      <c r="B95" s="85"/>
      <c r="C95" s="211"/>
      <c r="D95" s="211"/>
      <c r="E95" s="211"/>
      <c r="F95" s="211"/>
      <c r="G95" s="211"/>
      <c r="H95" s="211"/>
      <c r="I95" s="211"/>
      <c r="J95" s="211"/>
      <c r="L95" s="181"/>
    </row>
    <row r="96" spans="1:12" ht="12" customHeight="1">
      <c r="A96" s="181"/>
      <c r="B96" s="85"/>
      <c r="C96" s="211"/>
      <c r="D96" s="211"/>
      <c r="E96" s="211"/>
      <c r="F96" s="211"/>
      <c r="G96" s="211"/>
      <c r="H96" s="211"/>
      <c r="I96" s="211"/>
      <c r="J96" s="211"/>
      <c r="L96" s="181"/>
    </row>
    <row r="97" spans="1:12" ht="12" customHeight="1">
      <c r="A97" s="181"/>
      <c r="B97" s="85"/>
      <c r="C97" s="211"/>
      <c r="D97" s="211"/>
      <c r="E97" s="211"/>
      <c r="F97" s="211"/>
      <c r="G97" s="211"/>
      <c r="H97" s="211"/>
      <c r="I97" s="211"/>
      <c r="J97" s="211"/>
      <c r="L97" s="181"/>
    </row>
    <row r="98" spans="1:12" ht="12" customHeight="1">
      <c r="A98" s="181" t="s">
        <v>378</v>
      </c>
      <c r="B98" s="85"/>
      <c r="C98" s="211">
        <f>SUM(C99)</f>
        <v>7</v>
      </c>
      <c r="D98" s="211">
        <f>SUM(D99)</f>
        <v>14</v>
      </c>
      <c r="E98" s="211">
        <f>SUM(E99)</f>
        <v>21</v>
      </c>
      <c r="F98" s="211"/>
      <c r="G98" s="211">
        <f>SUM(G99)</f>
        <v>0</v>
      </c>
      <c r="H98" s="211">
        <f>SUM(H99)</f>
        <v>1</v>
      </c>
      <c r="I98" s="211">
        <f>SUM(I99)</f>
        <v>1</v>
      </c>
      <c r="J98" s="211"/>
      <c r="K98" s="163">
        <f>SUM(E98,I98)</f>
        <v>22</v>
      </c>
      <c r="L98" s="181"/>
    </row>
    <row r="99" spans="1:12" ht="12" customHeight="1">
      <c r="A99" s="181"/>
      <c r="B99" s="85" t="s">
        <v>379</v>
      </c>
      <c r="C99" s="85">
        <v>7</v>
      </c>
      <c r="D99" s="85">
        <v>14</v>
      </c>
      <c r="E99" s="85">
        <v>21</v>
      </c>
      <c r="F99" s="85"/>
      <c r="G99" s="85">
        <v>0</v>
      </c>
      <c r="H99" s="85">
        <v>1</v>
      </c>
      <c r="I99" s="85">
        <v>1</v>
      </c>
      <c r="J99" s="211"/>
      <c r="K99" s="163">
        <f>SUM(E99,I99)</f>
        <v>22</v>
      </c>
      <c r="L99" s="181"/>
    </row>
    <row r="100" ht="12" customHeight="1">
      <c r="B100" s="175"/>
    </row>
    <row r="101" spans="1:12" s="206" customFormat="1" ht="9" customHeight="1">
      <c r="A101" s="204"/>
      <c r="B101" s="163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</row>
    <row r="102" spans="1:12" ht="12" customHeight="1">
      <c r="A102" s="216" t="s">
        <v>95</v>
      </c>
      <c r="B102" s="217"/>
      <c r="C102" s="218">
        <f>SUM(C11:C99)/2</f>
        <v>1782</v>
      </c>
      <c r="D102" s="218">
        <f>SUM(D11:D99)/2</f>
        <v>1548</v>
      </c>
      <c r="E102" s="218">
        <f>SUM(E11:E99)/2</f>
        <v>3330</v>
      </c>
      <c r="F102" s="219"/>
      <c r="G102" s="218">
        <f>SUM(G11:G99)/2</f>
        <v>3041</v>
      </c>
      <c r="H102" s="218">
        <f>SUM(H11:H99)/2</f>
        <v>2345</v>
      </c>
      <c r="I102" s="218">
        <f>SUM(I11:I99)/2</f>
        <v>5386</v>
      </c>
      <c r="J102" s="219"/>
      <c r="K102" s="218">
        <f>SUM(K11:K99)/2</f>
        <v>8716</v>
      </c>
      <c r="L102" s="196"/>
    </row>
    <row r="103" spans="1:12" ht="9" customHeight="1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</row>
    <row r="104" ht="12" customHeight="1"/>
    <row r="105" ht="12.75">
      <c r="A105" s="103" t="s">
        <v>154</v>
      </c>
    </row>
    <row r="107" spans="1:9" ht="12" customHeight="1">
      <c r="A107" s="171" t="s">
        <v>96</v>
      </c>
      <c r="C107" s="85"/>
      <c r="D107" s="85"/>
      <c r="E107" s="85"/>
      <c r="F107" s="85"/>
      <c r="G107" s="85"/>
      <c r="H107" s="85"/>
      <c r="I107" s="85"/>
    </row>
  </sheetData>
  <mergeCells count="1">
    <mergeCell ref="A1:K1"/>
  </mergeCells>
  <printOptions horizontalCentered="1"/>
  <pageMargins left="0.3937007874015748" right="0.3937007874015748" top="0.3937007874015748" bottom="0.1968503937007874" header="0.1968503937007874" footer="0.1968503937007874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M723"/>
  <sheetViews>
    <sheetView zoomScale="75" zoomScaleNormal="75" workbookViewId="0" topLeftCell="A149">
      <selection activeCell="A177" sqref="A177:K177"/>
    </sheetView>
  </sheetViews>
  <sheetFormatPr defaultColWidth="11.421875" defaultRowHeight="12.75" customHeight="1"/>
  <cols>
    <col min="1" max="1" width="1.7109375" style="3" customWidth="1"/>
    <col min="2" max="2" width="41.00390625" style="3" customWidth="1"/>
    <col min="3" max="5" width="8.140625" style="3" customWidth="1"/>
    <col min="6" max="6" width="1.7109375" style="3" customWidth="1"/>
    <col min="7" max="9" width="8.140625" style="3" customWidth="1"/>
    <col min="10" max="10" width="1.7109375" style="3" customWidth="1"/>
    <col min="11" max="11" width="8.140625" style="3" customWidth="1"/>
    <col min="12" max="12" width="0.85546875" style="3" customWidth="1"/>
    <col min="13" max="117" width="9.140625" style="3" customWidth="1"/>
    <col min="118" max="16384" width="11.421875" style="3" customWidth="1"/>
  </cols>
  <sheetData>
    <row r="1" spans="1:11" ht="12.75" customHeight="1">
      <c r="A1" s="155" t="s">
        <v>183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3" ht="15" customHeight="1">
      <c r="A2" s="87" t="s">
        <v>147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4"/>
      <c r="M2" s="24"/>
    </row>
    <row r="3" spans="1:13" ht="12.75" customHeight="1">
      <c r="A3" s="88" t="s">
        <v>145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24"/>
      <c r="M3" s="24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4"/>
    </row>
    <row r="5" spans="1:13" ht="9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0.5" customHeight="1">
      <c r="A6" s="24"/>
      <c r="B6" s="24"/>
      <c r="C6" s="68" t="s">
        <v>83</v>
      </c>
      <c r="D6" s="68"/>
      <c r="E6" s="68"/>
      <c r="F6" s="89"/>
      <c r="G6" s="68" t="s">
        <v>84</v>
      </c>
      <c r="H6" s="68"/>
      <c r="I6" s="68"/>
      <c r="J6" s="89"/>
      <c r="K6" s="68" t="s">
        <v>85</v>
      </c>
      <c r="L6" s="69"/>
      <c r="M6" s="24"/>
    </row>
    <row r="7" spans="1:13" s="6" customFormat="1" ht="10.5" customHeight="1">
      <c r="A7" s="89" t="s">
        <v>141</v>
      </c>
      <c r="B7" s="89"/>
      <c r="C7" s="70" t="s">
        <v>86</v>
      </c>
      <c r="D7" s="70" t="s">
        <v>87</v>
      </c>
      <c r="E7" s="71" t="s">
        <v>88</v>
      </c>
      <c r="F7" s="90"/>
      <c r="G7" s="70" t="s">
        <v>86</v>
      </c>
      <c r="H7" s="70" t="s">
        <v>87</v>
      </c>
      <c r="I7" s="71" t="s">
        <v>88</v>
      </c>
      <c r="J7" s="89"/>
      <c r="K7" s="68" t="s">
        <v>88</v>
      </c>
      <c r="L7" s="68"/>
      <c r="M7" s="89"/>
    </row>
    <row r="8" spans="1:13" ht="9" customHeight="1">
      <c r="A8" s="4"/>
      <c r="B8" s="4"/>
      <c r="C8" s="8"/>
      <c r="D8" s="8"/>
      <c r="E8" s="8"/>
      <c r="F8" s="9"/>
      <c r="G8" s="8"/>
      <c r="H8" s="8"/>
      <c r="I8" s="8"/>
      <c r="J8" s="10"/>
      <c r="K8" s="9"/>
      <c r="L8" s="4"/>
      <c r="M8" s="24"/>
    </row>
    <row r="9" spans="1:13" ht="11.25" customHeight="1">
      <c r="A9" s="24"/>
      <c r="B9" s="24"/>
      <c r="C9" s="24"/>
      <c r="D9" s="24"/>
      <c r="E9" s="91"/>
      <c r="F9" s="24"/>
      <c r="G9" s="24"/>
      <c r="H9" s="24"/>
      <c r="I9" s="91"/>
      <c r="J9" s="24"/>
      <c r="K9" s="92"/>
      <c r="L9" s="24"/>
      <c r="M9" s="24"/>
    </row>
    <row r="10" spans="1:13" ht="11.25" customHeight="1">
      <c r="A10" s="140" t="s">
        <v>148</v>
      </c>
      <c r="B10" s="140"/>
      <c r="C10" s="118">
        <f>SUM(C11:C14)</f>
        <v>656</v>
      </c>
      <c r="D10" s="118">
        <f>SUM(D11:D14)</f>
        <v>325</v>
      </c>
      <c r="E10" s="118">
        <f>SUM(E11:E14)</f>
        <v>981</v>
      </c>
      <c r="F10" s="118"/>
      <c r="G10" s="118">
        <f>SUM(G11:G14)</f>
        <v>2673</v>
      </c>
      <c r="H10" s="118">
        <f>SUM(H11:H14)</f>
        <v>1210</v>
      </c>
      <c r="I10" s="118">
        <f>SUM(G10:H10)</f>
        <v>3883</v>
      </c>
      <c r="J10" s="118"/>
      <c r="K10" s="118">
        <f>SUM(E10,I10)</f>
        <v>4864</v>
      </c>
      <c r="L10" s="26"/>
      <c r="M10" s="24"/>
    </row>
    <row r="11" spans="1:13" ht="11.25" customHeight="1">
      <c r="A11" s="77"/>
      <c r="B11" s="25" t="s">
        <v>0</v>
      </c>
      <c r="C11" s="133">
        <v>656</v>
      </c>
      <c r="D11" s="133">
        <v>325</v>
      </c>
      <c r="E11" s="93">
        <f>SUM(C11:D11)</f>
        <v>981</v>
      </c>
      <c r="F11" s="93"/>
      <c r="G11" s="133">
        <v>2461</v>
      </c>
      <c r="H11" s="133">
        <v>1051</v>
      </c>
      <c r="I11" s="26">
        <f aca="true" t="shared" si="0" ref="I11:I45">SUM(G11:H11)</f>
        <v>3512</v>
      </c>
      <c r="J11" s="26"/>
      <c r="K11" s="26">
        <f aca="true" t="shared" si="1" ref="K11:K45">SUM(E11,I11)</f>
        <v>4493</v>
      </c>
      <c r="L11" s="26"/>
      <c r="M11" s="94"/>
    </row>
    <row r="12" spans="1:13" ht="11.25" customHeight="1">
      <c r="A12" s="95"/>
      <c r="B12" s="25" t="s">
        <v>149</v>
      </c>
      <c r="C12" s="98" t="s">
        <v>89</v>
      </c>
      <c r="D12" s="98" t="s">
        <v>89</v>
      </c>
      <c r="E12" s="98" t="s">
        <v>89</v>
      </c>
      <c r="F12" s="93"/>
      <c r="G12" s="133">
        <v>22</v>
      </c>
      <c r="H12" s="133">
        <v>42</v>
      </c>
      <c r="I12" s="26">
        <f t="shared" si="0"/>
        <v>64</v>
      </c>
      <c r="J12" s="26"/>
      <c r="K12" s="26">
        <f t="shared" si="1"/>
        <v>64</v>
      </c>
      <c r="L12" s="26"/>
      <c r="M12" s="94"/>
    </row>
    <row r="13" spans="1:13" ht="11.25" customHeight="1">
      <c r="A13" s="95"/>
      <c r="B13" s="25" t="s">
        <v>150</v>
      </c>
      <c r="C13" s="98" t="s">
        <v>89</v>
      </c>
      <c r="D13" s="98" t="s">
        <v>89</v>
      </c>
      <c r="E13" s="98" t="s">
        <v>89</v>
      </c>
      <c r="F13" s="93"/>
      <c r="G13" s="133">
        <v>148</v>
      </c>
      <c r="H13" s="133">
        <v>89</v>
      </c>
      <c r="I13" s="26">
        <f t="shared" si="0"/>
        <v>237</v>
      </c>
      <c r="J13" s="26"/>
      <c r="K13" s="26">
        <f t="shared" si="1"/>
        <v>237</v>
      </c>
      <c r="L13" s="26"/>
      <c r="M13" s="94"/>
    </row>
    <row r="14" spans="1:13" ht="11.25" customHeight="1">
      <c r="A14" s="95"/>
      <c r="B14" s="25" t="s">
        <v>151</v>
      </c>
      <c r="C14" s="98" t="s">
        <v>89</v>
      </c>
      <c r="D14" s="98" t="s">
        <v>89</v>
      </c>
      <c r="E14" s="98" t="s">
        <v>89</v>
      </c>
      <c r="F14" s="93"/>
      <c r="G14" s="133">
        <v>42</v>
      </c>
      <c r="H14" s="133">
        <v>28</v>
      </c>
      <c r="I14" s="26">
        <f t="shared" si="0"/>
        <v>70</v>
      </c>
      <c r="J14" s="26"/>
      <c r="K14" s="26">
        <f t="shared" si="1"/>
        <v>70</v>
      </c>
      <c r="L14" s="26"/>
      <c r="M14" s="94"/>
    </row>
    <row r="15" spans="1:13" ht="11.25" customHeight="1">
      <c r="A15" s="95"/>
      <c r="B15" s="95"/>
      <c r="C15" s="96"/>
      <c r="D15" s="96"/>
      <c r="E15" s="96"/>
      <c r="F15" s="96"/>
      <c r="G15" s="96"/>
      <c r="H15" s="96"/>
      <c r="I15" s="96"/>
      <c r="J15" s="26"/>
      <c r="K15" s="26"/>
      <c r="L15" s="26"/>
      <c r="M15" s="26"/>
    </row>
    <row r="16" spans="1:13" ht="11.25" customHeight="1">
      <c r="A16" s="24" t="s">
        <v>2</v>
      </c>
      <c r="B16" s="95"/>
      <c r="C16" s="96">
        <f>SUM(C17:C18)</f>
        <v>220</v>
      </c>
      <c r="D16" s="96">
        <f>SUM(D17:D18)</f>
        <v>333</v>
      </c>
      <c r="E16" s="120">
        <f>SUM(C16:D16)</f>
        <v>553</v>
      </c>
      <c r="F16" s="96"/>
      <c r="G16" s="96">
        <f>SUM(G17:G18)</f>
        <v>964</v>
      </c>
      <c r="H16" s="96">
        <f>SUM(H17:H18)</f>
        <v>1332</v>
      </c>
      <c r="I16" s="26">
        <f t="shared" si="0"/>
        <v>2296</v>
      </c>
      <c r="J16" s="96"/>
      <c r="K16" s="26">
        <f t="shared" si="1"/>
        <v>2849</v>
      </c>
      <c r="L16" s="26"/>
      <c r="M16" s="26"/>
    </row>
    <row r="17" spans="1:13" ht="10.5" customHeight="1">
      <c r="A17" s="95"/>
      <c r="B17" s="97" t="s">
        <v>3</v>
      </c>
      <c r="C17" s="133">
        <v>64</v>
      </c>
      <c r="D17" s="133">
        <v>94</v>
      </c>
      <c r="E17" s="120">
        <f>SUM(C17:D17)</f>
        <v>158</v>
      </c>
      <c r="F17" s="93"/>
      <c r="G17" s="133">
        <v>274</v>
      </c>
      <c r="H17" s="133">
        <v>325</v>
      </c>
      <c r="I17" s="26">
        <f t="shared" si="0"/>
        <v>599</v>
      </c>
      <c r="J17" s="26"/>
      <c r="K17" s="26">
        <f t="shared" si="1"/>
        <v>757</v>
      </c>
      <c r="L17" s="26"/>
      <c r="M17" s="93"/>
    </row>
    <row r="18" spans="1:13" ht="11.25" customHeight="1">
      <c r="A18" s="24"/>
      <c r="B18" s="97" t="s">
        <v>5</v>
      </c>
      <c r="C18" s="133">
        <v>156</v>
      </c>
      <c r="D18" s="133">
        <v>239</v>
      </c>
      <c r="E18" s="120">
        <f aca="true" t="shared" si="2" ref="E18:E45">SUM(C18:D18)</f>
        <v>395</v>
      </c>
      <c r="F18" s="99"/>
      <c r="G18" s="133">
        <v>690</v>
      </c>
      <c r="H18" s="133">
        <v>1007</v>
      </c>
      <c r="I18" s="26">
        <f t="shared" si="0"/>
        <v>1697</v>
      </c>
      <c r="J18" s="26"/>
      <c r="K18" s="26">
        <f t="shared" si="1"/>
        <v>2092</v>
      </c>
      <c r="L18" s="26"/>
      <c r="M18" s="93"/>
    </row>
    <row r="19" spans="1:13" ht="11.25" customHeight="1">
      <c r="A19" s="95"/>
      <c r="B19" s="9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1.25" customHeight="1">
      <c r="A20" s="24" t="s">
        <v>6</v>
      </c>
      <c r="B20" s="95"/>
      <c r="C20" s="96">
        <f>SUM(C21:C25)</f>
        <v>682</v>
      </c>
      <c r="D20" s="96">
        <f>SUM(D21:D25)</f>
        <v>480</v>
      </c>
      <c r="E20" s="120">
        <f t="shared" si="2"/>
        <v>1162</v>
      </c>
      <c r="F20" s="96"/>
      <c r="G20" s="96">
        <f>SUM(G21:G25)</f>
        <v>1917</v>
      </c>
      <c r="H20" s="96">
        <f>SUM(H21:H25)</f>
        <v>1572</v>
      </c>
      <c r="I20" s="26">
        <f t="shared" si="0"/>
        <v>3489</v>
      </c>
      <c r="J20" s="26"/>
      <c r="K20" s="26">
        <f t="shared" si="1"/>
        <v>4651</v>
      </c>
      <c r="L20" s="26"/>
      <c r="M20" s="26"/>
    </row>
    <row r="21" spans="1:13" ht="11.25" customHeight="1">
      <c r="A21" s="95"/>
      <c r="B21" s="100" t="s">
        <v>7</v>
      </c>
      <c r="C21" s="133">
        <v>157</v>
      </c>
      <c r="D21" s="133">
        <v>151</v>
      </c>
      <c r="E21" s="120">
        <f t="shared" si="2"/>
        <v>308</v>
      </c>
      <c r="F21" s="93"/>
      <c r="G21" s="133">
        <v>490</v>
      </c>
      <c r="H21" s="133">
        <v>461</v>
      </c>
      <c r="I21" s="26">
        <f t="shared" si="0"/>
        <v>951</v>
      </c>
      <c r="J21" s="26"/>
      <c r="K21" s="26">
        <f t="shared" si="1"/>
        <v>1259</v>
      </c>
      <c r="L21" s="26"/>
      <c r="M21" s="99"/>
    </row>
    <row r="22" spans="1:13" ht="11.25" customHeight="1">
      <c r="A22" s="95"/>
      <c r="B22" s="100" t="s">
        <v>11</v>
      </c>
      <c r="C22" s="133">
        <v>146</v>
      </c>
      <c r="D22" s="133">
        <v>212</v>
      </c>
      <c r="E22" s="120">
        <f t="shared" si="2"/>
        <v>358</v>
      </c>
      <c r="F22" s="93"/>
      <c r="G22" s="133">
        <v>436</v>
      </c>
      <c r="H22" s="133">
        <v>740</v>
      </c>
      <c r="I22" s="26">
        <f t="shared" si="0"/>
        <v>1176</v>
      </c>
      <c r="J22" s="26"/>
      <c r="K22" s="26">
        <f t="shared" si="1"/>
        <v>1534</v>
      </c>
      <c r="L22" s="26"/>
      <c r="M22" s="99"/>
    </row>
    <row r="23" spans="1:13" ht="11.25" customHeight="1">
      <c r="A23" s="95"/>
      <c r="B23" s="100" t="s">
        <v>8</v>
      </c>
      <c r="C23" s="133">
        <v>88</v>
      </c>
      <c r="D23" s="133">
        <v>26</v>
      </c>
      <c r="E23" s="120">
        <f t="shared" si="2"/>
        <v>114</v>
      </c>
      <c r="F23" s="93"/>
      <c r="G23" s="133">
        <v>162</v>
      </c>
      <c r="H23" s="133">
        <v>71</v>
      </c>
      <c r="I23" s="26">
        <f t="shared" si="0"/>
        <v>233</v>
      </c>
      <c r="J23" s="26"/>
      <c r="K23" s="26">
        <f t="shared" si="1"/>
        <v>347</v>
      </c>
      <c r="L23" s="26"/>
      <c r="M23" s="99"/>
    </row>
    <row r="24" spans="1:13" ht="11.25" customHeight="1">
      <c r="A24" s="95"/>
      <c r="B24" s="100" t="s">
        <v>9</v>
      </c>
      <c r="C24" s="133">
        <v>157</v>
      </c>
      <c r="D24" s="133">
        <v>52</v>
      </c>
      <c r="E24" s="120">
        <f t="shared" si="2"/>
        <v>209</v>
      </c>
      <c r="F24" s="93"/>
      <c r="G24" s="133">
        <v>540</v>
      </c>
      <c r="H24" s="133">
        <v>171</v>
      </c>
      <c r="I24" s="26">
        <f t="shared" si="0"/>
        <v>711</v>
      </c>
      <c r="J24" s="26"/>
      <c r="K24" s="26">
        <f t="shared" si="1"/>
        <v>920</v>
      </c>
      <c r="L24" s="26"/>
      <c r="M24" s="99"/>
    </row>
    <row r="25" spans="1:13" ht="11.25" customHeight="1">
      <c r="A25" s="95"/>
      <c r="B25" s="100" t="s">
        <v>10</v>
      </c>
      <c r="C25" s="133">
        <v>134</v>
      </c>
      <c r="D25" s="133">
        <v>39</v>
      </c>
      <c r="E25" s="120">
        <f t="shared" si="2"/>
        <v>173</v>
      </c>
      <c r="F25" s="93"/>
      <c r="G25" s="133">
        <v>289</v>
      </c>
      <c r="H25" s="133">
        <v>129</v>
      </c>
      <c r="I25" s="26">
        <f t="shared" si="0"/>
        <v>418</v>
      </c>
      <c r="J25" s="26"/>
      <c r="K25" s="26">
        <f t="shared" si="1"/>
        <v>591</v>
      </c>
      <c r="L25" s="26"/>
      <c r="M25" s="99"/>
    </row>
    <row r="26" spans="1:13" ht="11.25" customHeight="1">
      <c r="A26" s="95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1.25" customHeight="1">
      <c r="A27" s="24" t="s">
        <v>12</v>
      </c>
      <c r="B27" s="95"/>
      <c r="C27" s="96">
        <f>SUM(C28:C31)</f>
        <v>486</v>
      </c>
      <c r="D27" s="96">
        <f>SUM(D28:D31)</f>
        <v>810</v>
      </c>
      <c r="E27" s="120">
        <f t="shared" si="2"/>
        <v>1296</v>
      </c>
      <c r="F27" s="96"/>
      <c r="G27" s="96">
        <f>SUM(G28:G31)</f>
        <v>1822</v>
      </c>
      <c r="H27" s="96">
        <f>SUM(H28:H31)</f>
        <v>2758</v>
      </c>
      <c r="I27" s="26">
        <f t="shared" si="0"/>
        <v>4580</v>
      </c>
      <c r="J27" s="26"/>
      <c r="K27" s="26">
        <f t="shared" si="1"/>
        <v>5876</v>
      </c>
      <c r="L27" s="26"/>
      <c r="M27" s="26"/>
    </row>
    <row r="28" spans="1:13" ht="11.25" customHeight="1">
      <c r="A28" s="95"/>
      <c r="B28" s="25" t="s">
        <v>13</v>
      </c>
      <c r="C28" s="133">
        <v>194</v>
      </c>
      <c r="D28" s="133">
        <v>388</v>
      </c>
      <c r="E28" s="120">
        <f t="shared" si="2"/>
        <v>582</v>
      </c>
      <c r="F28" s="93"/>
      <c r="G28" s="133">
        <v>753</v>
      </c>
      <c r="H28" s="133">
        <v>1390</v>
      </c>
      <c r="I28" s="26">
        <f t="shared" si="0"/>
        <v>2143</v>
      </c>
      <c r="J28" s="26"/>
      <c r="K28" s="26">
        <f t="shared" si="1"/>
        <v>2725</v>
      </c>
      <c r="L28" s="26"/>
      <c r="M28" s="99"/>
    </row>
    <row r="29" spans="1:13" ht="11.25" customHeight="1">
      <c r="A29" s="101"/>
      <c r="B29" s="25" t="s">
        <v>14</v>
      </c>
      <c r="C29" s="133">
        <v>132</v>
      </c>
      <c r="D29" s="133">
        <v>121</v>
      </c>
      <c r="E29" s="120">
        <f t="shared" si="2"/>
        <v>253</v>
      </c>
      <c r="F29" s="93"/>
      <c r="G29" s="133">
        <v>590</v>
      </c>
      <c r="H29" s="133">
        <v>401</v>
      </c>
      <c r="I29" s="26">
        <f t="shared" si="0"/>
        <v>991</v>
      </c>
      <c r="J29" s="26"/>
      <c r="K29" s="26">
        <f t="shared" si="1"/>
        <v>1244</v>
      </c>
      <c r="L29" s="26"/>
      <c r="M29" s="99"/>
    </row>
    <row r="30" spans="1:13" ht="11.25" customHeight="1">
      <c r="A30" s="95"/>
      <c r="B30" s="25" t="s">
        <v>15</v>
      </c>
      <c r="C30" s="133">
        <v>58</v>
      </c>
      <c r="D30" s="133">
        <v>202</v>
      </c>
      <c r="E30" s="120">
        <f t="shared" si="2"/>
        <v>260</v>
      </c>
      <c r="F30" s="93"/>
      <c r="G30" s="133">
        <v>231</v>
      </c>
      <c r="H30" s="133">
        <v>683</v>
      </c>
      <c r="I30" s="26">
        <f t="shared" si="0"/>
        <v>914</v>
      </c>
      <c r="J30" s="26"/>
      <c r="K30" s="26">
        <f t="shared" si="1"/>
        <v>1174</v>
      </c>
      <c r="L30" s="26"/>
      <c r="M30" s="99"/>
    </row>
    <row r="31" spans="1:13" ht="11.25" customHeight="1">
      <c r="A31" s="95"/>
      <c r="B31" s="95" t="s">
        <v>16</v>
      </c>
      <c r="C31" s="133">
        <v>102</v>
      </c>
      <c r="D31" s="133">
        <v>99</v>
      </c>
      <c r="E31" s="120">
        <f t="shared" si="2"/>
        <v>201</v>
      </c>
      <c r="F31" s="93"/>
      <c r="G31" s="133">
        <v>248</v>
      </c>
      <c r="H31" s="133">
        <v>284</v>
      </c>
      <c r="I31" s="26">
        <f t="shared" si="0"/>
        <v>532</v>
      </c>
      <c r="J31" s="26"/>
      <c r="K31" s="26">
        <f t="shared" si="1"/>
        <v>733</v>
      </c>
      <c r="L31" s="26"/>
      <c r="M31" s="99"/>
    </row>
    <row r="32" spans="1:13" ht="11.25" customHeight="1">
      <c r="A32" s="95"/>
      <c r="B32" s="95"/>
      <c r="C32" s="96"/>
      <c r="D32" s="96"/>
      <c r="E32" s="96"/>
      <c r="F32" s="96"/>
      <c r="G32" s="96"/>
      <c r="H32" s="96"/>
      <c r="I32" s="96"/>
      <c r="J32" s="26"/>
      <c r="K32" s="26"/>
      <c r="L32" s="26"/>
      <c r="M32" s="26"/>
    </row>
    <row r="33" spans="1:13" ht="11.25" customHeight="1">
      <c r="A33" s="24" t="s">
        <v>23</v>
      </c>
      <c r="B33" s="95"/>
      <c r="C33" s="96">
        <f>SUM(C34:C36)</f>
        <v>1134</v>
      </c>
      <c r="D33" s="96">
        <f>SUM(D34:D36)</f>
        <v>1300</v>
      </c>
      <c r="E33" s="120">
        <f t="shared" si="2"/>
        <v>2434</v>
      </c>
      <c r="F33" s="96"/>
      <c r="G33" s="96">
        <f>SUM(G34:G36)</f>
        <v>3611</v>
      </c>
      <c r="H33" s="96">
        <f>SUM(H34:H36)</f>
        <v>4720</v>
      </c>
      <c r="I33" s="26">
        <f t="shared" si="0"/>
        <v>8331</v>
      </c>
      <c r="J33" s="26"/>
      <c r="K33" s="26">
        <f t="shared" si="1"/>
        <v>10765</v>
      </c>
      <c r="L33" s="26"/>
      <c r="M33" s="26"/>
    </row>
    <row r="34" spans="1:13" ht="11.25" customHeight="1">
      <c r="A34" s="95"/>
      <c r="B34" s="102" t="s">
        <v>24</v>
      </c>
      <c r="C34" s="133">
        <v>391</v>
      </c>
      <c r="D34" s="133">
        <v>632</v>
      </c>
      <c r="E34" s="120">
        <f t="shared" si="2"/>
        <v>1023</v>
      </c>
      <c r="F34" s="93"/>
      <c r="G34" s="133">
        <v>1204</v>
      </c>
      <c r="H34" s="133">
        <v>1928</v>
      </c>
      <c r="I34" s="26">
        <f t="shared" si="0"/>
        <v>3132</v>
      </c>
      <c r="J34" s="99"/>
      <c r="K34" s="26">
        <f t="shared" si="1"/>
        <v>4155</v>
      </c>
      <c r="L34" s="26"/>
      <c r="M34" s="99"/>
    </row>
    <row r="35" spans="1:13" ht="11.25" customHeight="1">
      <c r="A35" s="95"/>
      <c r="B35" s="102" t="s">
        <v>90</v>
      </c>
      <c r="C35" s="133">
        <v>673</v>
      </c>
      <c r="D35" s="133">
        <v>626</v>
      </c>
      <c r="E35" s="120">
        <f t="shared" si="2"/>
        <v>1299</v>
      </c>
      <c r="F35" s="93"/>
      <c r="G35" s="133">
        <v>2157</v>
      </c>
      <c r="H35" s="133">
        <v>2610</v>
      </c>
      <c r="I35" s="26">
        <f t="shared" si="0"/>
        <v>4767</v>
      </c>
      <c r="J35" s="99"/>
      <c r="K35" s="26">
        <f t="shared" si="1"/>
        <v>6066</v>
      </c>
      <c r="L35" s="26"/>
      <c r="M35" s="99"/>
    </row>
    <row r="36" spans="1:13" ht="11.25" customHeight="1">
      <c r="A36" s="95"/>
      <c r="B36" s="95" t="s">
        <v>146</v>
      </c>
      <c r="C36" s="133">
        <v>70</v>
      </c>
      <c r="D36" s="133">
        <v>42</v>
      </c>
      <c r="E36" s="120">
        <f t="shared" si="2"/>
        <v>112</v>
      </c>
      <c r="F36" s="93"/>
      <c r="G36" s="133">
        <v>250</v>
      </c>
      <c r="H36" s="133">
        <v>182</v>
      </c>
      <c r="I36" s="26">
        <f t="shared" si="0"/>
        <v>432</v>
      </c>
      <c r="J36" s="99"/>
      <c r="K36" s="26">
        <f t="shared" si="1"/>
        <v>544</v>
      </c>
      <c r="L36" s="26"/>
      <c r="M36" s="99"/>
    </row>
    <row r="37" spans="1:13" ht="11.25" customHeight="1">
      <c r="A37" s="95"/>
      <c r="B37" s="95"/>
      <c r="C37" s="96"/>
      <c r="D37" s="96"/>
      <c r="E37" s="96"/>
      <c r="F37" s="96"/>
      <c r="G37" s="96"/>
      <c r="H37" s="96"/>
      <c r="I37" s="96"/>
      <c r="J37" s="26"/>
      <c r="K37" s="26"/>
      <c r="L37" s="26"/>
      <c r="M37" s="99"/>
    </row>
    <row r="38" spans="1:13" ht="11.25" customHeight="1">
      <c r="A38" s="24" t="s">
        <v>26</v>
      </c>
      <c r="B38" s="95"/>
      <c r="C38" s="96">
        <f>SUM(C39)</f>
        <v>605</v>
      </c>
      <c r="D38" s="96">
        <f>SUM(D39)</f>
        <v>873</v>
      </c>
      <c r="E38" s="120">
        <f t="shared" si="2"/>
        <v>1478</v>
      </c>
      <c r="F38" s="26"/>
      <c r="G38" s="96">
        <f>SUM(G39)</f>
        <v>2545</v>
      </c>
      <c r="H38" s="96">
        <f>SUM(H39)</f>
        <v>3650</v>
      </c>
      <c r="I38" s="26">
        <f t="shared" si="0"/>
        <v>6195</v>
      </c>
      <c r="J38" s="26"/>
      <c r="K38" s="26">
        <f t="shared" si="1"/>
        <v>7673</v>
      </c>
      <c r="L38" s="26"/>
      <c r="M38" s="26"/>
    </row>
    <row r="39" spans="1:13" ht="11.25" customHeight="1">
      <c r="A39" s="95"/>
      <c r="B39" s="102" t="s">
        <v>27</v>
      </c>
      <c r="C39" s="133">
        <v>605</v>
      </c>
      <c r="D39" s="133">
        <v>873</v>
      </c>
      <c r="E39" s="120">
        <f t="shared" si="2"/>
        <v>1478</v>
      </c>
      <c r="F39" s="93"/>
      <c r="G39" s="133">
        <v>2545</v>
      </c>
      <c r="H39" s="133">
        <v>3650</v>
      </c>
      <c r="I39" s="26">
        <f t="shared" si="0"/>
        <v>6195</v>
      </c>
      <c r="J39" s="26"/>
      <c r="K39" s="26">
        <f t="shared" si="1"/>
        <v>7673</v>
      </c>
      <c r="L39" s="26"/>
      <c r="M39" s="26"/>
    </row>
    <row r="40" spans="1:13" ht="11.25" customHeight="1">
      <c r="A40" s="95"/>
      <c r="B40" s="95"/>
      <c r="C40" s="96"/>
      <c r="D40" s="96"/>
      <c r="E40" s="96"/>
      <c r="F40" s="96"/>
      <c r="G40" s="96"/>
      <c r="H40" s="96"/>
      <c r="I40" s="96"/>
      <c r="J40" s="26"/>
      <c r="K40" s="26"/>
      <c r="L40" s="26"/>
      <c r="M40" s="26"/>
    </row>
    <row r="41" spans="1:13" ht="11.25" customHeight="1">
      <c r="A41" s="24" t="s">
        <v>28</v>
      </c>
      <c r="B41" s="95"/>
      <c r="C41" s="96">
        <f>SUM(C42)</f>
        <v>360</v>
      </c>
      <c r="D41" s="96">
        <f>SUM(D42)</f>
        <v>180</v>
      </c>
      <c r="E41" s="120">
        <f t="shared" si="2"/>
        <v>540</v>
      </c>
      <c r="F41" s="26"/>
      <c r="G41" s="96">
        <f>SUM(G42)</f>
        <v>1582</v>
      </c>
      <c r="H41" s="96">
        <f>SUM(H42)</f>
        <v>771</v>
      </c>
      <c r="I41" s="26">
        <f t="shared" si="0"/>
        <v>2353</v>
      </c>
      <c r="J41" s="26"/>
      <c r="K41" s="26">
        <f t="shared" si="1"/>
        <v>2893</v>
      </c>
      <c r="L41" s="26"/>
      <c r="M41" s="99"/>
    </row>
    <row r="42" spans="1:13" ht="11.25" customHeight="1">
      <c r="A42" s="95"/>
      <c r="B42" s="102" t="s">
        <v>29</v>
      </c>
      <c r="C42" s="133">
        <v>360</v>
      </c>
      <c r="D42" s="133">
        <v>180</v>
      </c>
      <c r="E42" s="120">
        <f t="shared" si="2"/>
        <v>540</v>
      </c>
      <c r="F42" s="93"/>
      <c r="G42" s="133">
        <v>1582</v>
      </c>
      <c r="H42" s="133">
        <v>771</v>
      </c>
      <c r="I42" s="26">
        <f t="shared" si="0"/>
        <v>2353</v>
      </c>
      <c r="J42" s="99"/>
      <c r="K42" s="26">
        <f t="shared" si="1"/>
        <v>2893</v>
      </c>
      <c r="L42" s="26"/>
      <c r="M42" s="99"/>
    </row>
    <row r="43" spans="1:13" ht="11.25" customHeight="1">
      <c r="A43" s="95"/>
      <c r="B43" s="95"/>
      <c r="C43" s="96"/>
      <c r="D43" s="96"/>
      <c r="E43" s="96"/>
      <c r="F43" s="96"/>
      <c r="G43" s="96"/>
      <c r="H43" s="96"/>
      <c r="I43" s="96"/>
      <c r="J43" s="26"/>
      <c r="K43" s="26"/>
      <c r="L43" s="26"/>
      <c r="M43" s="26"/>
    </row>
    <row r="44" spans="1:13" ht="11.25" customHeight="1">
      <c r="A44" s="24" t="s">
        <v>30</v>
      </c>
      <c r="B44" s="95"/>
      <c r="C44" s="96">
        <f>SUM(C45)</f>
        <v>53</v>
      </c>
      <c r="D44" s="96">
        <f>SUM(D45)</f>
        <v>215</v>
      </c>
      <c r="E44" s="120">
        <f t="shared" si="2"/>
        <v>268</v>
      </c>
      <c r="F44" s="26"/>
      <c r="G44" s="96">
        <f>SUM(G45)</f>
        <v>120</v>
      </c>
      <c r="H44" s="96">
        <f>SUM(H45)</f>
        <v>563</v>
      </c>
      <c r="I44" s="26">
        <f t="shared" si="0"/>
        <v>683</v>
      </c>
      <c r="J44" s="26"/>
      <c r="K44" s="26">
        <f t="shared" si="1"/>
        <v>951</v>
      </c>
      <c r="L44" s="26"/>
      <c r="M44" s="26"/>
    </row>
    <row r="45" spans="1:13" ht="11.25" customHeight="1">
      <c r="A45" s="95"/>
      <c r="B45" s="102" t="s">
        <v>31</v>
      </c>
      <c r="C45" s="133">
        <v>53</v>
      </c>
      <c r="D45" s="133">
        <v>215</v>
      </c>
      <c r="E45" s="120">
        <f t="shared" si="2"/>
        <v>268</v>
      </c>
      <c r="F45" s="93"/>
      <c r="G45" s="133">
        <v>120</v>
      </c>
      <c r="H45" s="133">
        <v>563</v>
      </c>
      <c r="I45" s="26">
        <f t="shared" si="0"/>
        <v>683</v>
      </c>
      <c r="J45" s="26"/>
      <c r="K45" s="26">
        <f t="shared" si="1"/>
        <v>951</v>
      </c>
      <c r="L45" s="26"/>
      <c r="M45" s="26"/>
    </row>
    <row r="46" spans="1:13" ht="10.5" customHeight="1">
      <c r="A46" s="95"/>
      <c r="B46" s="10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1.25" customHeight="1">
      <c r="A47" s="24" t="s">
        <v>33</v>
      </c>
      <c r="B47" s="95"/>
      <c r="C47" s="96">
        <f>SUM(C48:C62)</f>
        <v>621</v>
      </c>
      <c r="D47" s="96">
        <f>SUM(D48:D62)</f>
        <v>943</v>
      </c>
      <c r="E47" s="120">
        <f aca="true" t="shared" si="3" ref="E47:E79">SUM(C47:D47)</f>
        <v>1564</v>
      </c>
      <c r="F47" s="96"/>
      <c r="G47" s="96">
        <f>SUM(G48:G62)</f>
        <v>1885</v>
      </c>
      <c r="H47" s="96">
        <f>SUM(H48:H62)</f>
        <v>3024</v>
      </c>
      <c r="I47" s="26">
        <f aca="true" t="shared" si="4" ref="I47:I82">SUM(G47:H47)</f>
        <v>4909</v>
      </c>
      <c r="J47" s="26"/>
      <c r="K47" s="26">
        <f aca="true" t="shared" si="5" ref="K47:K82">SUM(E47,I47)</f>
        <v>6473</v>
      </c>
      <c r="L47" s="26"/>
      <c r="M47" s="99"/>
    </row>
    <row r="48" spans="1:13" ht="11.25" customHeight="1">
      <c r="A48" s="95"/>
      <c r="B48" s="95" t="s">
        <v>35</v>
      </c>
      <c r="C48" s="133">
        <v>40</v>
      </c>
      <c r="D48" s="133">
        <v>43</v>
      </c>
      <c r="E48" s="120">
        <f t="shared" si="3"/>
        <v>83</v>
      </c>
      <c r="F48" s="93"/>
      <c r="G48" s="133">
        <v>105</v>
      </c>
      <c r="H48" s="133">
        <v>152</v>
      </c>
      <c r="I48" s="26">
        <f t="shared" si="4"/>
        <v>257</v>
      </c>
      <c r="J48" s="26"/>
      <c r="K48" s="26">
        <f t="shared" si="5"/>
        <v>340</v>
      </c>
      <c r="L48" s="26"/>
      <c r="M48" s="99"/>
    </row>
    <row r="49" spans="1:13" ht="11.25" customHeight="1">
      <c r="A49" s="95"/>
      <c r="B49" s="95" t="s">
        <v>36</v>
      </c>
      <c r="C49" s="133">
        <v>43</v>
      </c>
      <c r="D49" s="133">
        <v>65</v>
      </c>
      <c r="E49" s="120">
        <f t="shared" si="3"/>
        <v>108</v>
      </c>
      <c r="F49" s="93"/>
      <c r="G49" s="133">
        <v>167</v>
      </c>
      <c r="H49" s="133">
        <v>206</v>
      </c>
      <c r="I49" s="26">
        <f t="shared" si="4"/>
        <v>373</v>
      </c>
      <c r="J49" s="26"/>
      <c r="K49" s="26">
        <f t="shared" si="5"/>
        <v>481</v>
      </c>
      <c r="L49" s="26"/>
      <c r="M49" s="99"/>
    </row>
    <row r="50" spans="1:13" ht="11.25" customHeight="1">
      <c r="A50" s="95"/>
      <c r="B50" s="102" t="s">
        <v>37</v>
      </c>
      <c r="C50" s="133">
        <v>119</v>
      </c>
      <c r="D50" s="133">
        <v>78</v>
      </c>
      <c r="E50" s="120">
        <f t="shared" si="3"/>
        <v>197</v>
      </c>
      <c r="F50" s="93"/>
      <c r="G50" s="133">
        <v>357</v>
      </c>
      <c r="H50" s="133">
        <v>220</v>
      </c>
      <c r="I50" s="26">
        <f t="shared" si="4"/>
        <v>577</v>
      </c>
      <c r="J50" s="26"/>
      <c r="K50" s="26">
        <f t="shared" si="5"/>
        <v>774</v>
      </c>
      <c r="L50" s="26"/>
      <c r="M50" s="99"/>
    </row>
    <row r="51" spans="1:13" ht="11.25" customHeight="1">
      <c r="A51" s="95"/>
      <c r="B51" s="102" t="s">
        <v>91</v>
      </c>
      <c r="C51" s="133">
        <v>88</v>
      </c>
      <c r="D51" s="133">
        <v>55</v>
      </c>
      <c r="E51" s="120">
        <f t="shared" si="3"/>
        <v>143</v>
      </c>
      <c r="F51" s="93"/>
      <c r="G51" s="133">
        <v>273</v>
      </c>
      <c r="H51" s="133">
        <v>232</v>
      </c>
      <c r="I51" s="26">
        <f t="shared" si="4"/>
        <v>505</v>
      </c>
      <c r="J51" s="26"/>
      <c r="K51" s="26">
        <f t="shared" si="5"/>
        <v>648</v>
      </c>
      <c r="L51" s="26"/>
      <c r="M51" s="99"/>
    </row>
    <row r="52" spans="1:13" ht="11.25" customHeight="1">
      <c r="A52" s="95"/>
      <c r="B52" s="102" t="s">
        <v>38</v>
      </c>
      <c r="C52" s="133">
        <v>96</v>
      </c>
      <c r="D52" s="133">
        <v>107</v>
      </c>
      <c r="E52" s="120">
        <f t="shared" si="3"/>
        <v>203</v>
      </c>
      <c r="F52" s="93"/>
      <c r="G52" s="133">
        <v>324</v>
      </c>
      <c r="H52" s="133">
        <v>363</v>
      </c>
      <c r="I52" s="26">
        <f t="shared" si="4"/>
        <v>687</v>
      </c>
      <c r="J52" s="26"/>
      <c r="K52" s="26">
        <f t="shared" si="5"/>
        <v>890</v>
      </c>
      <c r="L52" s="26"/>
      <c r="M52" s="99"/>
    </row>
    <row r="53" spans="1:13" ht="11.25" customHeight="1">
      <c r="A53" s="95"/>
      <c r="B53" s="102" t="s">
        <v>92</v>
      </c>
      <c r="C53" s="133">
        <v>70</v>
      </c>
      <c r="D53" s="133">
        <v>85</v>
      </c>
      <c r="E53" s="120">
        <f>SUM(C53:D53)</f>
        <v>155</v>
      </c>
      <c r="F53" s="93"/>
      <c r="G53" s="133">
        <v>249</v>
      </c>
      <c r="H53" s="133">
        <v>356</v>
      </c>
      <c r="I53" s="26">
        <f>SUM(G53:H53)</f>
        <v>605</v>
      </c>
      <c r="J53" s="26"/>
      <c r="K53" s="26">
        <f>SUM(E53,I53)</f>
        <v>760</v>
      </c>
      <c r="L53" s="26"/>
      <c r="M53" s="99"/>
    </row>
    <row r="55" spans="1:13" ht="11.25" customHeight="1">
      <c r="A55" s="24" t="s">
        <v>140</v>
      </c>
      <c r="B55" s="102"/>
      <c r="C55" s="93"/>
      <c r="D55" s="93"/>
      <c r="E55" s="120"/>
      <c r="F55" s="93"/>
      <c r="G55" s="93"/>
      <c r="H55" s="93"/>
      <c r="I55" s="26"/>
      <c r="J55" s="26"/>
      <c r="K55" s="26"/>
      <c r="L55" s="26"/>
      <c r="M55" s="99"/>
    </row>
    <row r="56" spans="1:13" ht="11.25" customHeight="1">
      <c r="A56" s="95"/>
      <c r="B56" s="102" t="s">
        <v>131</v>
      </c>
      <c r="C56" s="133">
        <v>20</v>
      </c>
      <c r="D56" s="133">
        <v>19</v>
      </c>
      <c r="E56" s="120">
        <f>SUM(C56:D56)</f>
        <v>39</v>
      </c>
      <c r="F56" s="93"/>
      <c r="G56" s="133">
        <v>33</v>
      </c>
      <c r="H56" s="133">
        <v>53</v>
      </c>
      <c r="I56" s="26">
        <f>SUM(G56:H56)</f>
        <v>86</v>
      </c>
      <c r="J56" s="26"/>
      <c r="K56" s="26">
        <f>SUM(E56,I56)</f>
        <v>125</v>
      </c>
      <c r="L56" s="26"/>
      <c r="M56" s="99"/>
    </row>
    <row r="57" spans="1:13" ht="11.25" customHeight="1">
      <c r="A57" s="95"/>
      <c r="B57" s="102" t="s">
        <v>132</v>
      </c>
      <c r="C57" s="133">
        <v>8</v>
      </c>
      <c r="D57" s="133">
        <v>11</v>
      </c>
      <c r="E57" s="120">
        <f t="shared" si="3"/>
        <v>19</v>
      </c>
      <c r="F57" s="93"/>
      <c r="G57" s="133">
        <v>16</v>
      </c>
      <c r="H57" s="133">
        <v>54</v>
      </c>
      <c r="I57" s="26">
        <f t="shared" si="4"/>
        <v>70</v>
      </c>
      <c r="J57" s="26"/>
      <c r="K57" s="26">
        <f t="shared" si="5"/>
        <v>89</v>
      </c>
      <c r="L57" s="26"/>
      <c r="M57" s="99"/>
    </row>
    <row r="58" spans="1:13" ht="11.25" customHeight="1">
      <c r="A58" s="95"/>
      <c r="B58" s="102" t="s">
        <v>133</v>
      </c>
      <c r="C58" s="133">
        <v>23</v>
      </c>
      <c r="D58" s="133">
        <v>49</v>
      </c>
      <c r="E58" s="120">
        <f t="shared" si="3"/>
        <v>72</v>
      </c>
      <c r="F58" s="93"/>
      <c r="G58" s="133">
        <v>56</v>
      </c>
      <c r="H58" s="133">
        <v>143</v>
      </c>
      <c r="I58" s="26">
        <f t="shared" si="4"/>
        <v>199</v>
      </c>
      <c r="J58" s="26"/>
      <c r="K58" s="26">
        <f t="shared" si="5"/>
        <v>271</v>
      </c>
      <c r="L58" s="26"/>
      <c r="M58" s="99"/>
    </row>
    <row r="59" spans="1:13" ht="11.25" customHeight="1">
      <c r="A59" s="95"/>
      <c r="B59" s="102" t="s">
        <v>134</v>
      </c>
      <c r="C59" s="133">
        <v>13</v>
      </c>
      <c r="D59" s="133">
        <v>39</v>
      </c>
      <c r="E59" s="120">
        <f t="shared" si="3"/>
        <v>52</v>
      </c>
      <c r="F59" s="93"/>
      <c r="G59" s="133">
        <v>25</v>
      </c>
      <c r="H59" s="133">
        <v>66</v>
      </c>
      <c r="I59" s="26">
        <f t="shared" si="4"/>
        <v>91</v>
      </c>
      <c r="J59" s="26"/>
      <c r="K59" s="26">
        <f t="shared" si="5"/>
        <v>143</v>
      </c>
      <c r="L59" s="26"/>
      <c r="M59" s="99"/>
    </row>
    <row r="60" spans="1:13" ht="11.25" customHeight="1">
      <c r="A60" s="95"/>
      <c r="B60" s="95" t="s">
        <v>40</v>
      </c>
      <c r="C60" s="133">
        <v>35</v>
      </c>
      <c r="D60" s="133">
        <v>26</v>
      </c>
      <c r="E60" s="120">
        <f t="shared" si="3"/>
        <v>61</v>
      </c>
      <c r="F60" s="93"/>
      <c r="G60" s="133">
        <v>56</v>
      </c>
      <c r="H60" s="133">
        <v>64</v>
      </c>
      <c r="I60" s="26">
        <f t="shared" si="4"/>
        <v>120</v>
      </c>
      <c r="J60" s="26"/>
      <c r="K60" s="26">
        <f t="shared" si="5"/>
        <v>181</v>
      </c>
      <c r="L60" s="26"/>
      <c r="M60" s="99"/>
    </row>
    <row r="61" spans="1:13" ht="11.25" customHeight="1">
      <c r="A61" s="95"/>
      <c r="B61" s="95" t="s">
        <v>41</v>
      </c>
      <c r="C61" s="133">
        <v>21</v>
      </c>
      <c r="D61" s="133">
        <v>81</v>
      </c>
      <c r="E61" s="120">
        <f t="shared" si="3"/>
        <v>102</v>
      </c>
      <c r="F61" s="93"/>
      <c r="G61" s="133">
        <v>96</v>
      </c>
      <c r="H61" s="133">
        <v>229</v>
      </c>
      <c r="I61" s="26">
        <f t="shared" si="4"/>
        <v>325</v>
      </c>
      <c r="J61" s="26"/>
      <c r="K61" s="26">
        <f t="shared" si="5"/>
        <v>427</v>
      </c>
      <c r="L61" s="26"/>
      <c r="M61" s="99"/>
    </row>
    <row r="62" spans="1:13" ht="11.25" customHeight="1">
      <c r="A62" s="95"/>
      <c r="B62" s="102" t="s">
        <v>93</v>
      </c>
      <c r="C62" s="133">
        <v>45</v>
      </c>
      <c r="D62" s="133">
        <v>285</v>
      </c>
      <c r="E62" s="120">
        <f t="shared" si="3"/>
        <v>330</v>
      </c>
      <c r="F62" s="93"/>
      <c r="G62" s="133">
        <v>128</v>
      </c>
      <c r="H62" s="133">
        <v>886</v>
      </c>
      <c r="I62" s="26">
        <f t="shared" si="4"/>
        <v>1014</v>
      </c>
      <c r="J62" s="26"/>
      <c r="K62" s="26">
        <f t="shared" si="5"/>
        <v>1344</v>
      </c>
      <c r="L62" s="26"/>
      <c r="M62" s="99"/>
    </row>
    <row r="63" spans="1:13" ht="11.25" customHeight="1">
      <c r="A63" s="95"/>
      <c r="B63" s="95"/>
      <c r="C63" s="96"/>
      <c r="D63" s="96"/>
      <c r="E63" s="96"/>
      <c r="F63" s="96"/>
      <c r="G63" s="96"/>
      <c r="H63" s="96"/>
      <c r="I63" s="96"/>
      <c r="J63" s="26"/>
      <c r="K63" s="26"/>
      <c r="L63" s="26"/>
      <c r="M63" s="26"/>
    </row>
    <row r="64" spans="1:13" ht="11.25" customHeight="1">
      <c r="A64" s="137" t="s">
        <v>43</v>
      </c>
      <c r="B64" s="134"/>
      <c r="C64" s="138">
        <f>SUM(C65:C75)</f>
        <v>1477</v>
      </c>
      <c r="D64" s="138">
        <f>SUM(D65:D75)</f>
        <v>345</v>
      </c>
      <c r="E64" s="120">
        <f t="shared" si="3"/>
        <v>1822</v>
      </c>
      <c r="F64" s="138"/>
      <c r="G64" s="138">
        <f>SUM(G65:G75)</f>
        <v>5324</v>
      </c>
      <c r="H64" s="138">
        <f>SUM(H65:H75)</f>
        <v>1355</v>
      </c>
      <c r="I64" s="118">
        <f t="shared" si="4"/>
        <v>6679</v>
      </c>
      <c r="J64" s="118"/>
      <c r="K64" s="118">
        <f t="shared" si="5"/>
        <v>8501</v>
      </c>
      <c r="L64" s="26"/>
      <c r="M64" s="26"/>
    </row>
    <row r="65" spans="1:13" ht="11.25" customHeight="1">
      <c r="A65" s="95"/>
      <c r="B65" s="25" t="s">
        <v>44</v>
      </c>
      <c r="C65" s="135">
        <v>284</v>
      </c>
      <c r="D65" s="135">
        <v>40</v>
      </c>
      <c r="E65" s="120">
        <f t="shared" si="3"/>
        <v>324</v>
      </c>
      <c r="F65" s="93"/>
      <c r="G65" s="133">
        <v>1107</v>
      </c>
      <c r="H65" s="133">
        <v>157</v>
      </c>
      <c r="I65" s="26">
        <f t="shared" si="4"/>
        <v>1264</v>
      </c>
      <c r="J65" s="26"/>
      <c r="K65" s="26">
        <f t="shared" si="5"/>
        <v>1588</v>
      </c>
      <c r="L65" s="26"/>
      <c r="M65" s="99"/>
    </row>
    <row r="66" spans="1:13" ht="11.25" customHeight="1">
      <c r="A66" s="95"/>
      <c r="B66" s="25" t="s">
        <v>45</v>
      </c>
      <c r="C66" s="135">
        <v>48</v>
      </c>
      <c r="D66" s="135">
        <v>10</v>
      </c>
      <c r="E66" s="120">
        <f t="shared" si="3"/>
        <v>58</v>
      </c>
      <c r="F66" s="93"/>
      <c r="G66" s="133">
        <v>126</v>
      </c>
      <c r="H66" s="133">
        <v>14</v>
      </c>
      <c r="I66" s="26">
        <f t="shared" si="4"/>
        <v>140</v>
      </c>
      <c r="J66" s="26"/>
      <c r="K66" s="26">
        <f t="shared" si="5"/>
        <v>198</v>
      </c>
      <c r="L66" s="26"/>
      <c r="M66" s="99"/>
    </row>
    <row r="67" spans="1:13" ht="11.25" customHeight="1">
      <c r="A67" s="95"/>
      <c r="B67" s="25" t="s">
        <v>46</v>
      </c>
      <c r="C67" s="135">
        <v>279</v>
      </c>
      <c r="D67" s="135">
        <v>47</v>
      </c>
      <c r="E67" s="120">
        <f t="shared" si="3"/>
        <v>326</v>
      </c>
      <c r="F67" s="93"/>
      <c r="G67" s="133">
        <v>1086</v>
      </c>
      <c r="H67" s="133">
        <v>212</v>
      </c>
      <c r="I67" s="26">
        <f t="shared" si="4"/>
        <v>1298</v>
      </c>
      <c r="J67" s="26"/>
      <c r="K67" s="26">
        <f t="shared" si="5"/>
        <v>1624</v>
      </c>
      <c r="L67" s="26"/>
      <c r="M67" s="99"/>
    </row>
    <row r="68" spans="1:13" ht="11.25" customHeight="1">
      <c r="A68" s="95"/>
      <c r="B68" s="25" t="s">
        <v>47</v>
      </c>
      <c r="C68" s="135">
        <v>270</v>
      </c>
      <c r="D68" s="135">
        <v>123</v>
      </c>
      <c r="E68" s="120">
        <f t="shared" si="3"/>
        <v>393</v>
      </c>
      <c r="F68" s="93"/>
      <c r="G68" s="133">
        <v>1112</v>
      </c>
      <c r="H68" s="133">
        <v>506</v>
      </c>
      <c r="I68" s="26">
        <f t="shared" si="4"/>
        <v>1618</v>
      </c>
      <c r="J68" s="26"/>
      <c r="K68" s="26">
        <f t="shared" si="5"/>
        <v>2011</v>
      </c>
      <c r="L68" s="26"/>
      <c r="M68" s="99"/>
    </row>
    <row r="69" spans="1:13" ht="11.25" customHeight="1">
      <c r="A69" s="95"/>
      <c r="B69" s="25" t="s">
        <v>152</v>
      </c>
      <c r="C69" s="146" t="s">
        <v>89</v>
      </c>
      <c r="D69" s="146" t="s">
        <v>89</v>
      </c>
      <c r="E69" s="146" t="s">
        <v>89</v>
      </c>
      <c r="F69" s="93"/>
      <c r="G69" s="133">
        <v>129</v>
      </c>
      <c r="H69" s="133">
        <v>70</v>
      </c>
      <c r="I69" s="26">
        <f t="shared" si="4"/>
        <v>199</v>
      </c>
      <c r="J69" s="26"/>
      <c r="K69" s="26">
        <f t="shared" si="5"/>
        <v>199</v>
      </c>
      <c r="L69" s="26"/>
      <c r="M69" s="99"/>
    </row>
    <row r="70" spans="1:13" ht="11.25" customHeight="1">
      <c r="A70" s="95"/>
      <c r="B70" s="25" t="s">
        <v>48</v>
      </c>
      <c r="C70" s="135">
        <v>46</v>
      </c>
      <c r="D70" s="135">
        <v>23</v>
      </c>
      <c r="E70" s="120">
        <f t="shared" si="3"/>
        <v>69</v>
      </c>
      <c r="F70" s="93"/>
      <c r="G70" s="133">
        <v>144</v>
      </c>
      <c r="H70" s="133">
        <v>61</v>
      </c>
      <c r="I70" s="26">
        <f t="shared" si="4"/>
        <v>205</v>
      </c>
      <c r="J70" s="26"/>
      <c r="K70" s="26">
        <f t="shared" si="5"/>
        <v>274</v>
      </c>
      <c r="L70" s="26"/>
      <c r="M70" s="99"/>
    </row>
    <row r="71" spans="1:13" ht="11.25" customHeight="1">
      <c r="A71" s="95"/>
      <c r="B71" s="25" t="s">
        <v>49</v>
      </c>
      <c r="C71" s="135">
        <v>36</v>
      </c>
      <c r="D71" s="135">
        <v>7</v>
      </c>
      <c r="E71" s="120">
        <f t="shared" si="3"/>
        <v>43</v>
      </c>
      <c r="F71" s="93"/>
      <c r="G71" s="133">
        <v>152</v>
      </c>
      <c r="H71" s="133">
        <v>63</v>
      </c>
      <c r="I71" s="26">
        <f t="shared" si="4"/>
        <v>215</v>
      </c>
      <c r="J71" s="26"/>
      <c r="K71" s="26">
        <f t="shared" si="5"/>
        <v>258</v>
      </c>
      <c r="L71" s="26"/>
      <c r="M71" s="99"/>
    </row>
    <row r="72" spans="1:13" ht="11.25" customHeight="1">
      <c r="A72" s="95"/>
      <c r="B72" s="25" t="s">
        <v>50</v>
      </c>
      <c r="C72" s="135">
        <v>136</v>
      </c>
      <c r="D72" s="135">
        <v>45</v>
      </c>
      <c r="E72" s="120">
        <f t="shared" si="3"/>
        <v>181</v>
      </c>
      <c r="F72" s="93"/>
      <c r="G72" s="133">
        <v>401</v>
      </c>
      <c r="H72" s="133">
        <v>151</v>
      </c>
      <c r="I72" s="26">
        <f t="shared" si="4"/>
        <v>552</v>
      </c>
      <c r="J72" s="26"/>
      <c r="K72" s="26">
        <f t="shared" si="5"/>
        <v>733</v>
      </c>
      <c r="L72" s="26"/>
      <c r="M72" s="99"/>
    </row>
    <row r="73" spans="1:13" ht="11.25" customHeight="1">
      <c r="A73" s="95"/>
      <c r="B73" s="25" t="s">
        <v>51</v>
      </c>
      <c r="C73" s="135">
        <v>179</v>
      </c>
      <c r="D73" s="135">
        <v>10</v>
      </c>
      <c r="E73" s="120">
        <f t="shared" si="3"/>
        <v>189</v>
      </c>
      <c r="F73" s="93"/>
      <c r="G73" s="133">
        <v>579</v>
      </c>
      <c r="H73" s="133">
        <v>33</v>
      </c>
      <c r="I73" s="26">
        <f t="shared" si="4"/>
        <v>612</v>
      </c>
      <c r="J73" s="26"/>
      <c r="K73" s="26">
        <f t="shared" si="5"/>
        <v>801</v>
      </c>
      <c r="L73" s="26"/>
      <c r="M73" s="99"/>
    </row>
    <row r="74" spans="1:13" ht="11.25" customHeight="1">
      <c r="A74" s="95"/>
      <c r="B74" s="25" t="s">
        <v>53</v>
      </c>
      <c r="C74" s="135">
        <v>154</v>
      </c>
      <c r="D74" s="135">
        <v>26</v>
      </c>
      <c r="E74" s="120">
        <f t="shared" si="3"/>
        <v>180</v>
      </c>
      <c r="F74" s="93"/>
      <c r="G74" s="133">
        <v>367</v>
      </c>
      <c r="H74" s="133">
        <v>65</v>
      </c>
      <c r="I74" s="26">
        <f t="shared" si="4"/>
        <v>432</v>
      </c>
      <c r="J74" s="26"/>
      <c r="K74" s="26">
        <f t="shared" si="5"/>
        <v>612</v>
      </c>
      <c r="L74" s="26"/>
      <c r="M74" s="99"/>
    </row>
    <row r="75" spans="1:13" ht="11.25" customHeight="1">
      <c r="A75" s="95"/>
      <c r="B75" s="25" t="s">
        <v>54</v>
      </c>
      <c r="C75" s="135">
        <v>45</v>
      </c>
      <c r="D75" s="135">
        <v>14</v>
      </c>
      <c r="E75" s="120">
        <f t="shared" si="3"/>
        <v>59</v>
      </c>
      <c r="F75" s="93"/>
      <c r="G75" s="133">
        <v>121</v>
      </c>
      <c r="H75" s="133">
        <v>23</v>
      </c>
      <c r="I75" s="26">
        <f t="shared" si="4"/>
        <v>144</v>
      </c>
      <c r="J75" s="26"/>
      <c r="K75" s="26">
        <f t="shared" si="5"/>
        <v>203</v>
      </c>
      <c r="L75" s="26"/>
      <c r="M75" s="99"/>
    </row>
    <row r="76" spans="1:13" ht="11.25" customHeight="1">
      <c r="A76" s="24"/>
      <c r="B76" s="24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99"/>
    </row>
    <row r="77" spans="1:13" ht="11.25" customHeight="1">
      <c r="A77" s="76" t="s">
        <v>55</v>
      </c>
      <c r="B77" s="95"/>
      <c r="C77" s="26">
        <f>SUM(C78:C79)</f>
        <v>320</v>
      </c>
      <c r="D77" s="26">
        <f>SUM(D78:D79)</f>
        <v>613</v>
      </c>
      <c r="E77" s="120">
        <f t="shared" si="3"/>
        <v>933</v>
      </c>
      <c r="F77" s="26"/>
      <c r="G77" s="26">
        <f>SUM(G78:G79)</f>
        <v>1647</v>
      </c>
      <c r="H77" s="26">
        <f>SUM(H78:H79)</f>
        <v>2870</v>
      </c>
      <c r="I77" s="26">
        <f t="shared" si="4"/>
        <v>4517</v>
      </c>
      <c r="J77" s="26"/>
      <c r="K77" s="26">
        <f t="shared" si="5"/>
        <v>5450</v>
      </c>
      <c r="L77" s="26"/>
      <c r="M77" s="26"/>
    </row>
    <row r="78" spans="1:13" ht="11.25" customHeight="1">
      <c r="A78" s="95"/>
      <c r="B78" s="95" t="s">
        <v>153</v>
      </c>
      <c r="C78" s="133">
        <v>3</v>
      </c>
      <c r="D78" s="133">
        <v>6</v>
      </c>
      <c r="E78" s="120">
        <f t="shared" si="3"/>
        <v>9</v>
      </c>
      <c r="F78" s="129"/>
      <c r="G78" s="133">
        <v>20</v>
      </c>
      <c r="H78" s="133">
        <v>20</v>
      </c>
      <c r="I78" s="26">
        <f t="shared" si="4"/>
        <v>40</v>
      </c>
      <c r="J78" s="118"/>
      <c r="K78" s="26">
        <f t="shared" si="5"/>
        <v>49</v>
      </c>
      <c r="L78" s="26"/>
      <c r="M78" s="26"/>
    </row>
    <row r="79" spans="1:13" ht="11.25" customHeight="1">
      <c r="A79" s="95"/>
      <c r="B79" s="95" t="s">
        <v>56</v>
      </c>
      <c r="C79" s="133">
        <v>317</v>
      </c>
      <c r="D79" s="133">
        <v>607</v>
      </c>
      <c r="E79" s="120">
        <f t="shared" si="3"/>
        <v>924</v>
      </c>
      <c r="F79" s="93"/>
      <c r="G79" s="133">
        <f>1367+260</f>
        <v>1627</v>
      </c>
      <c r="H79" s="133">
        <f>2446+404</f>
        <v>2850</v>
      </c>
      <c r="I79" s="26">
        <f t="shared" si="4"/>
        <v>4477</v>
      </c>
      <c r="J79" s="108"/>
      <c r="K79" s="26">
        <f t="shared" si="5"/>
        <v>5401</v>
      </c>
      <c r="L79" s="26"/>
      <c r="M79" s="26"/>
    </row>
    <row r="80" spans="1:13" ht="11.25" customHeight="1">
      <c r="A80" s="95"/>
      <c r="B80" s="9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1.25" customHeight="1">
      <c r="A81" s="24" t="s">
        <v>68</v>
      </c>
      <c r="B81" s="95"/>
      <c r="C81" s="26">
        <f>SUM(C82)</f>
        <v>198</v>
      </c>
      <c r="D81" s="26">
        <f>SUM(D82)</f>
        <v>266</v>
      </c>
      <c r="E81" s="26">
        <f>SUM(C81:D81)</f>
        <v>464</v>
      </c>
      <c r="F81" s="26"/>
      <c r="G81" s="26">
        <f>SUM(G82)</f>
        <v>855</v>
      </c>
      <c r="H81" s="26">
        <f>SUM(H82)</f>
        <v>983</v>
      </c>
      <c r="I81" s="26">
        <f t="shared" si="4"/>
        <v>1838</v>
      </c>
      <c r="J81" s="26"/>
      <c r="K81" s="26">
        <f t="shared" si="5"/>
        <v>2302</v>
      </c>
      <c r="L81" s="26"/>
      <c r="M81" s="26"/>
    </row>
    <row r="82" spans="1:13" ht="11.25" customHeight="1">
      <c r="A82" s="95"/>
      <c r="B82" s="95" t="s">
        <v>69</v>
      </c>
      <c r="C82" s="133">
        <v>198</v>
      </c>
      <c r="D82" s="133">
        <v>266</v>
      </c>
      <c r="E82" s="26">
        <f>SUM(C82:D82)</f>
        <v>464</v>
      </c>
      <c r="F82" s="93"/>
      <c r="G82" s="133">
        <v>855</v>
      </c>
      <c r="H82" s="133">
        <v>983</v>
      </c>
      <c r="I82" s="26">
        <f t="shared" si="4"/>
        <v>1838</v>
      </c>
      <c r="J82" s="26"/>
      <c r="K82" s="26">
        <f t="shared" si="5"/>
        <v>2302</v>
      </c>
      <c r="L82" s="26"/>
      <c r="M82" s="26"/>
    </row>
    <row r="83" spans="1:13" ht="11.25" customHeight="1">
      <c r="A83" s="95"/>
      <c r="B83" s="9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1.25" customHeight="1">
      <c r="A84" s="24" t="s">
        <v>57</v>
      </c>
      <c r="B84" s="24"/>
      <c r="C84" s="26">
        <f>SUM(C85:C90)</f>
        <v>52</v>
      </c>
      <c r="D84" s="26">
        <f>SUM(D85:D90)</f>
        <v>29</v>
      </c>
      <c r="E84" s="26">
        <f aca="true" t="shared" si="6" ref="E84:E126">SUM(C84:D84)</f>
        <v>81</v>
      </c>
      <c r="F84" s="26"/>
      <c r="G84" s="26">
        <f>SUM(G85:G90)</f>
        <v>205</v>
      </c>
      <c r="H84" s="26">
        <f>SUM(H85:H90)</f>
        <v>140</v>
      </c>
      <c r="I84" s="26">
        <f aca="true" t="shared" si="7" ref="I84:I126">SUM(G84:H84)</f>
        <v>345</v>
      </c>
      <c r="J84" s="26"/>
      <c r="K84" s="26">
        <f aca="true" t="shared" si="8" ref="K84:K126">SUM(E84,I84)</f>
        <v>426</v>
      </c>
      <c r="L84" s="26"/>
      <c r="M84" s="26"/>
    </row>
    <row r="85" spans="1:13" ht="11.25" customHeight="1">
      <c r="A85" s="95"/>
      <c r="B85" s="109" t="s">
        <v>58</v>
      </c>
      <c r="C85" s="133">
        <v>0</v>
      </c>
      <c r="D85" s="133">
        <v>6</v>
      </c>
      <c r="E85" s="26">
        <f t="shared" si="6"/>
        <v>6</v>
      </c>
      <c r="F85" s="93"/>
      <c r="G85" s="133">
        <v>9</v>
      </c>
      <c r="H85" s="133">
        <v>28</v>
      </c>
      <c r="I85" s="26">
        <f t="shared" si="7"/>
        <v>37</v>
      </c>
      <c r="J85" s="26"/>
      <c r="K85" s="26">
        <f t="shared" si="8"/>
        <v>43</v>
      </c>
      <c r="L85" s="26"/>
      <c r="M85" s="99"/>
    </row>
    <row r="86" spans="1:13" ht="11.25" customHeight="1">
      <c r="A86" s="95"/>
      <c r="B86" s="109" t="s">
        <v>59</v>
      </c>
      <c r="C86" s="133">
        <v>6</v>
      </c>
      <c r="D86" s="133">
        <v>2</v>
      </c>
      <c r="E86" s="26">
        <f t="shared" si="6"/>
        <v>8</v>
      </c>
      <c r="F86" s="93"/>
      <c r="G86" s="133">
        <v>19</v>
      </c>
      <c r="H86" s="133">
        <v>4</v>
      </c>
      <c r="I86" s="26">
        <f t="shared" si="7"/>
        <v>23</v>
      </c>
      <c r="J86" s="26"/>
      <c r="K86" s="26">
        <f t="shared" si="8"/>
        <v>31</v>
      </c>
      <c r="L86" s="26"/>
      <c r="M86" s="99"/>
    </row>
    <row r="87" spans="1:13" ht="11.25" customHeight="1">
      <c r="A87" s="95"/>
      <c r="B87" s="109" t="s">
        <v>60</v>
      </c>
      <c r="C87" s="133">
        <v>17</v>
      </c>
      <c r="D87" s="133">
        <v>5</v>
      </c>
      <c r="E87" s="26">
        <f t="shared" si="6"/>
        <v>22</v>
      </c>
      <c r="F87" s="93"/>
      <c r="G87" s="133">
        <v>30</v>
      </c>
      <c r="H87" s="133">
        <v>42</v>
      </c>
      <c r="I87" s="26">
        <f t="shared" si="7"/>
        <v>72</v>
      </c>
      <c r="J87" s="26"/>
      <c r="K87" s="26">
        <f t="shared" si="8"/>
        <v>94</v>
      </c>
      <c r="L87" s="26"/>
      <c r="M87" s="99"/>
    </row>
    <row r="88" spans="1:13" ht="11.25" customHeight="1">
      <c r="A88" s="95"/>
      <c r="B88" s="109" t="s">
        <v>61</v>
      </c>
      <c r="C88" s="133">
        <v>0</v>
      </c>
      <c r="D88" s="133">
        <v>3</v>
      </c>
      <c r="E88" s="26">
        <f t="shared" si="6"/>
        <v>3</v>
      </c>
      <c r="F88" s="93"/>
      <c r="G88" s="133">
        <v>8</v>
      </c>
      <c r="H88" s="133">
        <v>6</v>
      </c>
      <c r="I88" s="26">
        <f t="shared" si="7"/>
        <v>14</v>
      </c>
      <c r="J88" s="26"/>
      <c r="K88" s="26">
        <f t="shared" si="8"/>
        <v>17</v>
      </c>
      <c r="L88" s="26"/>
      <c r="M88" s="99"/>
    </row>
    <row r="89" spans="1:13" ht="11.25" customHeight="1">
      <c r="A89" s="95"/>
      <c r="B89" s="109" t="s">
        <v>62</v>
      </c>
      <c r="C89" s="133">
        <v>25</v>
      </c>
      <c r="D89" s="133">
        <v>7</v>
      </c>
      <c r="E89" s="26">
        <f t="shared" si="6"/>
        <v>32</v>
      </c>
      <c r="F89" s="93"/>
      <c r="G89" s="133">
        <v>114</v>
      </c>
      <c r="H89" s="133">
        <v>36</v>
      </c>
      <c r="I89" s="26">
        <f t="shared" si="7"/>
        <v>150</v>
      </c>
      <c r="J89" s="26"/>
      <c r="K89" s="26">
        <f t="shared" si="8"/>
        <v>182</v>
      </c>
      <c r="L89" s="26"/>
      <c r="M89" s="99"/>
    </row>
    <row r="90" spans="1:13" ht="11.25" customHeight="1">
      <c r="A90" s="95"/>
      <c r="B90" s="109" t="s">
        <v>63</v>
      </c>
      <c r="C90" s="133">
        <v>4</v>
      </c>
      <c r="D90" s="133">
        <v>6</v>
      </c>
      <c r="E90" s="26">
        <f t="shared" si="6"/>
        <v>10</v>
      </c>
      <c r="F90" s="93"/>
      <c r="G90" s="93">
        <v>25</v>
      </c>
      <c r="H90" s="93">
        <v>24</v>
      </c>
      <c r="I90" s="26">
        <f t="shared" si="7"/>
        <v>49</v>
      </c>
      <c r="J90" s="26"/>
      <c r="K90" s="26">
        <f t="shared" si="8"/>
        <v>59</v>
      </c>
      <c r="L90" s="26"/>
      <c r="M90" s="99"/>
    </row>
    <row r="91" spans="1:13" ht="11.25" customHeight="1">
      <c r="A91" s="106"/>
      <c r="B91" s="102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99"/>
    </row>
    <row r="92" spans="1:13" ht="11.25" customHeight="1">
      <c r="A92" s="24" t="s">
        <v>64</v>
      </c>
      <c r="B92" s="95"/>
      <c r="C92" s="96">
        <f>SUM(C93)</f>
        <v>135</v>
      </c>
      <c r="D92" s="96">
        <f>SUM(D93)</f>
        <v>349</v>
      </c>
      <c r="E92" s="26">
        <f t="shared" si="6"/>
        <v>484</v>
      </c>
      <c r="F92" s="26"/>
      <c r="G92" s="96">
        <f>SUM(G93)</f>
        <v>615</v>
      </c>
      <c r="H92" s="96">
        <f>SUM(H93)</f>
        <v>1516</v>
      </c>
      <c r="I92" s="26">
        <f t="shared" si="7"/>
        <v>2131</v>
      </c>
      <c r="J92" s="26"/>
      <c r="K92" s="26">
        <f t="shared" si="8"/>
        <v>2615</v>
      </c>
      <c r="L92" s="26"/>
      <c r="M92" s="26"/>
    </row>
    <row r="93" spans="1:13" ht="11.25" customHeight="1">
      <c r="A93" s="95"/>
      <c r="B93" s="102" t="s">
        <v>65</v>
      </c>
      <c r="C93" s="133">
        <v>135</v>
      </c>
      <c r="D93" s="133">
        <v>349</v>
      </c>
      <c r="E93" s="26">
        <f t="shared" si="6"/>
        <v>484</v>
      </c>
      <c r="F93" s="93"/>
      <c r="G93" s="133">
        <v>615</v>
      </c>
      <c r="H93" s="133">
        <v>1516</v>
      </c>
      <c r="I93" s="26">
        <f t="shared" si="7"/>
        <v>2131</v>
      </c>
      <c r="J93" s="26"/>
      <c r="K93" s="26">
        <f t="shared" si="8"/>
        <v>2615</v>
      </c>
      <c r="L93" s="26"/>
      <c r="M93" s="26"/>
    </row>
    <row r="94" spans="1:13" ht="11.25" customHeight="1">
      <c r="A94" s="110"/>
      <c r="B94" s="102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1.25" customHeight="1">
      <c r="A95" s="24" t="s">
        <v>70</v>
      </c>
      <c r="B95" s="95"/>
      <c r="C95" s="96">
        <f>SUM(C96)</f>
        <v>112</v>
      </c>
      <c r="D95" s="96">
        <f>SUM(D96)</f>
        <v>437</v>
      </c>
      <c r="E95" s="26">
        <f t="shared" si="6"/>
        <v>549</v>
      </c>
      <c r="F95" s="26"/>
      <c r="G95" s="96">
        <f>SUM(G96)</f>
        <v>386</v>
      </c>
      <c r="H95" s="96">
        <f>SUM(H96)</f>
        <v>1564</v>
      </c>
      <c r="I95" s="26">
        <f t="shared" si="7"/>
        <v>1950</v>
      </c>
      <c r="J95" s="26"/>
      <c r="K95" s="26">
        <f t="shared" si="8"/>
        <v>2499</v>
      </c>
      <c r="L95" s="26"/>
      <c r="M95" s="26"/>
    </row>
    <row r="96" spans="1:13" ht="11.25" customHeight="1">
      <c r="A96" s="95"/>
      <c r="B96" s="102" t="s">
        <v>71</v>
      </c>
      <c r="C96" s="133">
        <v>112</v>
      </c>
      <c r="D96" s="133">
        <v>437</v>
      </c>
      <c r="E96" s="26">
        <f t="shared" si="6"/>
        <v>549</v>
      </c>
      <c r="F96" s="93"/>
      <c r="G96" s="133">
        <v>386</v>
      </c>
      <c r="H96" s="133">
        <v>1564</v>
      </c>
      <c r="I96" s="26">
        <f t="shared" si="7"/>
        <v>1950</v>
      </c>
      <c r="J96" s="26"/>
      <c r="K96" s="26">
        <f t="shared" si="8"/>
        <v>2499</v>
      </c>
      <c r="L96" s="26"/>
      <c r="M96" s="26"/>
    </row>
    <row r="97" spans="1:13" ht="11.25" customHeight="1">
      <c r="A97" s="24"/>
      <c r="B97" s="102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1.25" customHeight="1">
      <c r="A98" s="24"/>
      <c r="B98" s="102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1.25" customHeight="1">
      <c r="A99" s="24"/>
      <c r="B99" s="102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1.25" customHeight="1">
      <c r="A100" s="24" t="s">
        <v>17</v>
      </c>
      <c r="B100" s="95"/>
      <c r="C100" s="96">
        <f>SUM(C101:C105)</f>
        <v>480</v>
      </c>
      <c r="D100" s="96">
        <f>SUM(D101:D105)</f>
        <v>459</v>
      </c>
      <c r="E100" s="26">
        <f t="shared" si="6"/>
        <v>939</v>
      </c>
      <c r="F100" s="96"/>
      <c r="G100" s="96">
        <f>SUM(G101:G105)</f>
        <v>1633</v>
      </c>
      <c r="H100" s="96">
        <f>SUM(H101:H105)</f>
        <v>1754</v>
      </c>
      <c r="I100" s="26">
        <f t="shared" si="7"/>
        <v>3387</v>
      </c>
      <c r="J100" s="26"/>
      <c r="K100" s="26">
        <f t="shared" si="8"/>
        <v>4326</v>
      </c>
      <c r="L100" s="26"/>
      <c r="M100" s="26"/>
    </row>
    <row r="101" spans="1:13" ht="11.25" customHeight="1">
      <c r="A101" s="95"/>
      <c r="B101" s="25" t="s">
        <v>18</v>
      </c>
      <c r="C101" s="133">
        <v>144</v>
      </c>
      <c r="D101" s="133">
        <v>80</v>
      </c>
      <c r="E101" s="26">
        <f t="shared" si="6"/>
        <v>224</v>
      </c>
      <c r="F101" s="93"/>
      <c r="G101" s="133">
        <v>534</v>
      </c>
      <c r="H101" s="133">
        <v>259</v>
      </c>
      <c r="I101" s="26">
        <f t="shared" si="7"/>
        <v>793</v>
      </c>
      <c r="J101" s="99"/>
      <c r="K101" s="26">
        <f t="shared" si="8"/>
        <v>1017</v>
      </c>
      <c r="L101" s="26"/>
      <c r="M101" s="109"/>
    </row>
    <row r="102" spans="1:13" ht="11.25" customHeight="1">
      <c r="A102" s="95"/>
      <c r="B102" s="25" t="s">
        <v>19</v>
      </c>
      <c r="C102" s="133">
        <v>58</v>
      </c>
      <c r="D102" s="133">
        <v>18</v>
      </c>
      <c r="E102" s="26">
        <f t="shared" si="6"/>
        <v>76</v>
      </c>
      <c r="F102" s="93"/>
      <c r="G102" s="133">
        <v>177</v>
      </c>
      <c r="H102" s="133">
        <v>44</v>
      </c>
      <c r="I102" s="26">
        <f t="shared" si="7"/>
        <v>221</v>
      </c>
      <c r="J102" s="99"/>
      <c r="K102" s="26">
        <f t="shared" si="8"/>
        <v>297</v>
      </c>
      <c r="L102" s="26"/>
      <c r="M102" s="109"/>
    </row>
    <row r="103" spans="1:13" ht="11.25" customHeight="1">
      <c r="A103" s="95"/>
      <c r="B103" s="25" t="s">
        <v>20</v>
      </c>
      <c r="C103" s="133">
        <v>69</v>
      </c>
      <c r="D103" s="133">
        <v>63</v>
      </c>
      <c r="E103" s="26">
        <f t="shared" si="6"/>
        <v>132</v>
      </c>
      <c r="F103" s="93"/>
      <c r="G103" s="133">
        <v>218</v>
      </c>
      <c r="H103" s="133">
        <v>192</v>
      </c>
      <c r="I103" s="26">
        <f t="shared" si="7"/>
        <v>410</v>
      </c>
      <c r="J103" s="99"/>
      <c r="K103" s="26">
        <f t="shared" si="8"/>
        <v>542</v>
      </c>
      <c r="L103" s="26"/>
      <c r="M103" s="109"/>
    </row>
    <row r="104" spans="1:13" ht="11.25" customHeight="1">
      <c r="A104" s="95"/>
      <c r="B104" s="25" t="s">
        <v>21</v>
      </c>
      <c r="C104" s="133">
        <v>92</v>
      </c>
      <c r="D104" s="133">
        <v>136</v>
      </c>
      <c r="E104" s="26">
        <f t="shared" si="6"/>
        <v>228</v>
      </c>
      <c r="F104" s="93"/>
      <c r="G104" s="133">
        <v>260</v>
      </c>
      <c r="H104" s="133">
        <v>519</v>
      </c>
      <c r="I104" s="26">
        <f t="shared" si="7"/>
        <v>779</v>
      </c>
      <c r="J104" s="99"/>
      <c r="K104" s="26">
        <f t="shared" si="8"/>
        <v>1007</v>
      </c>
      <c r="L104" s="26"/>
      <c r="M104" s="109"/>
    </row>
    <row r="105" spans="1:13" ht="11.25" customHeight="1">
      <c r="A105" s="95"/>
      <c r="B105" s="25" t="s">
        <v>22</v>
      </c>
      <c r="C105" s="133">
        <v>117</v>
      </c>
      <c r="D105" s="133">
        <v>162</v>
      </c>
      <c r="E105" s="26">
        <f t="shared" si="6"/>
        <v>279</v>
      </c>
      <c r="F105" s="93"/>
      <c r="G105" s="133">
        <v>444</v>
      </c>
      <c r="H105" s="133">
        <v>740</v>
      </c>
      <c r="I105" s="26">
        <f t="shared" si="7"/>
        <v>1184</v>
      </c>
      <c r="J105" s="99"/>
      <c r="K105" s="26">
        <f t="shared" si="8"/>
        <v>1463</v>
      </c>
      <c r="L105" s="26"/>
      <c r="M105" s="109"/>
    </row>
    <row r="106" spans="1:13" ht="11.25" customHeight="1">
      <c r="A106" s="95"/>
      <c r="B106" s="95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1.25" customHeight="1">
      <c r="A107" s="24" t="s">
        <v>66</v>
      </c>
      <c r="B107" s="95"/>
      <c r="C107" s="96">
        <f>SUM(C108)</f>
        <v>95</v>
      </c>
      <c r="D107" s="96">
        <f>SUM(D108)</f>
        <v>434</v>
      </c>
      <c r="E107" s="26">
        <f t="shared" si="6"/>
        <v>529</v>
      </c>
      <c r="F107" s="26"/>
      <c r="G107" s="96">
        <f>SUM(G108)</f>
        <v>368</v>
      </c>
      <c r="H107" s="96">
        <f>SUM(H108)</f>
        <v>1316</v>
      </c>
      <c r="I107" s="26">
        <f t="shared" si="7"/>
        <v>1684</v>
      </c>
      <c r="J107" s="26"/>
      <c r="K107" s="26">
        <f t="shared" si="8"/>
        <v>2213</v>
      </c>
      <c r="L107" s="26"/>
      <c r="M107" s="26"/>
    </row>
    <row r="108" spans="1:13" ht="11.25" customHeight="1">
      <c r="A108" s="95"/>
      <c r="B108" s="95" t="s">
        <v>67</v>
      </c>
      <c r="C108" s="133">
        <v>95</v>
      </c>
      <c r="D108" s="133">
        <v>434</v>
      </c>
      <c r="E108" s="26">
        <f t="shared" si="6"/>
        <v>529</v>
      </c>
      <c r="F108" s="93"/>
      <c r="G108" s="133">
        <v>368</v>
      </c>
      <c r="H108" s="133">
        <v>1316</v>
      </c>
      <c r="I108" s="26">
        <f t="shared" si="7"/>
        <v>1684</v>
      </c>
      <c r="J108" s="26"/>
      <c r="K108" s="26">
        <f t="shared" si="8"/>
        <v>2213</v>
      </c>
      <c r="L108" s="26"/>
      <c r="M108" s="26"/>
    </row>
    <row r="109" spans="1:13" ht="11.25" customHeight="1">
      <c r="A109" s="95"/>
      <c r="B109" s="95"/>
      <c r="C109" s="96"/>
      <c r="D109" s="96"/>
      <c r="E109" s="96"/>
      <c r="F109" s="96"/>
      <c r="G109" s="96"/>
      <c r="H109" s="96"/>
      <c r="I109" s="96"/>
      <c r="J109" s="26"/>
      <c r="K109" s="26"/>
      <c r="L109" s="26"/>
      <c r="M109" s="26"/>
    </row>
    <row r="110" spans="1:13" ht="11.25" customHeight="1">
      <c r="A110" s="24" t="s">
        <v>76</v>
      </c>
      <c r="B110" s="95"/>
      <c r="C110" s="96">
        <f>SUM(C111:C126)</f>
        <v>1984</v>
      </c>
      <c r="D110" s="96">
        <f>SUM(D111:D126)</f>
        <v>1740</v>
      </c>
      <c r="E110" s="26">
        <f t="shared" si="6"/>
        <v>3724</v>
      </c>
      <c r="F110" s="96"/>
      <c r="G110" s="96">
        <f>SUM(G111:G126)</f>
        <v>6058</v>
      </c>
      <c r="H110" s="96">
        <f>SUM(H111:H126)</f>
        <v>5621</v>
      </c>
      <c r="I110" s="26">
        <f t="shared" si="7"/>
        <v>11679</v>
      </c>
      <c r="J110" s="26"/>
      <c r="K110" s="26">
        <f t="shared" si="8"/>
        <v>15403</v>
      </c>
      <c r="L110" s="26"/>
      <c r="M110" s="26"/>
    </row>
    <row r="111" spans="1:13" ht="11.25" customHeight="1">
      <c r="A111" s="95"/>
      <c r="B111" s="25" t="s">
        <v>7</v>
      </c>
      <c r="C111" s="133">
        <v>107</v>
      </c>
      <c r="D111" s="133">
        <v>85</v>
      </c>
      <c r="E111" s="26">
        <f t="shared" si="6"/>
        <v>192</v>
      </c>
      <c r="F111" s="93"/>
      <c r="G111" s="133">
        <v>313</v>
      </c>
      <c r="H111" s="133">
        <v>201</v>
      </c>
      <c r="I111" s="26">
        <f t="shared" si="7"/>
        <v>514</v>
      </c>
      <c r="J111" s="26"/>
      <c r="K111" s="26">
        <f t="shared" si="8"/>
        <v>706</v>
      </c>
      <c r="L111" s="26"/>
      <c r="M111" s="99"/>
    </row>
    <row r="112" spans="1:13" ht="11.25" customHeight="1">
      <c r="A112" s="95"/>
      <c r="B112" s="25" t="s">
        <v>0</v>
      </c>
      <c r="C112" s="133">
        <v>171</v>
      </c>
      <c r="D112" s="133">
        <v>80</v>
      </c>
      <c r="E112" s="26">
        <f t="shared" si="6"/>
        <v>251</v>
      </c>
      <c r="F112" s="93"/>
      <c r="G112" s="133">
        <v>629</v>
      </c>
      <c r="H112" s="133">
        <v>203</v>
      </c>
      <c r="I112" s="26">
        <f t="shared" si="7"/>
        <v>832</v>
      </c>
      <c r="J112" s="26"/>
      <c r="K112" s="26">
        <f t="shared" si="8"/>
        <v>1083</v>
      </c>
      <c r="L112" s="26"/>
      <c r="M112" s="99"/>
    </row>
    <row r="113" spans="1:13" ht="11.25" customHeight="1">
      <c r="A113" s="95"/>
      <c r="B113" s="25" t="s">
        <v>13</v>
      </c>
      <c r="C113" s="133">
        <v>159</v>
      </c>
      <c r="D113" s="133">
        <v>240</v>
      </c>
      <c r="E113" s="26">
        <f t="shared" si="6"/>
        <v>399</v>
      </c>
      <c r="F113" s="93"/>
      <c r="G113" s="133">
        <v>528</v>
      </c>
      <c r="H113" s="133">
        <v>726</v>
      </c>
      <c r="I113" s="26">
        <f t="shared" si="7"/>
        <v>1254</v>
      </c>
      <c r="J113" s="26"/>
      <c r="K113" s="26">
        <f t="shared" si="8"/>
        <v>1653</v>
      </c>
      <c r="L113" s="26"/>
      <c r="M113" s="99"/>
    </row>
    <row r="114" spans="1:13" ht="11.25" customHeight="1">
      <c r="A114" s="95"/>
      <c r="B114" s="25" t="s">
        <v>14</v>
      </c>
      <c r="C114" s="133">
        <v>164</v>
      </c>
      <c r="D114" s="133">
        <v>77</v>
      </c>
      <c r="E114" s="26">
        <f t="shared" si="6"/>
        <v>241</v>
      </c>
      <c r="F114" s="93"/>
      <c r="G114" s="133">
        <v>472</v>
      </c>
      <c r="H114" s="133">
        <v>279</v>
      </c>
      <c r="I114" s="26">
        <f t="shared" si="7"/>
        <v>751</v>
      </c>
      <c r="J114" s="26"/>
      <c r="K114" s="26">
        <f t="shared" si="8"/>
        <v>992</v>
      </c>
      <c r="L114" s="26"/>
      <c r="M114" s="99"/>
    </row>
    <row r="115" spans="1:13" ht="11.25" customHeight="1">
      <c r="A115" s="95"/>
      <c r="B115" s="25" t="s">
        <v>27</v>
      </c>
      <c r="C115" s="133">
        <v>418</v>
      </c>
      <c r="D115" s="133">
        <v>387</v>
      </c>
      <c r="E115" s="26">
        <f t="shared" si="6"/>
        <v>805</v>
      </c>
      <c r="F115" s="93"/>
      <c r="G115" s="133">
        <v>1516</v>
      </c>
      <c r="H115" s="133">
        <v>1582</v>
      </c>
      <c r="I115" s="26">
        <f t="shared" si="7"/>
        <v>3098</v>
      </c>
      <c r="J115" s="26"/>
      <c r="K115" s="26">
        <f t="shared" si="8"/>
        <v>3903</v>
      </c>
      <c r="L115" s="26"/>
      <c r="M115" s="99"/>
    </row>
    <row r="116" spans="1:13" ht="11.25" customHeight="1">
      <c r="A116" s="95"/>
      <c r="B116" s="25" t="s">
        <v>4</v>
      </c>
      <c r="C116" s="133">
        <v>102</v>
      </c>
      <c r="D116" s="133">
        <v>114</v>
      </c>
      <c r="E116" s="26">
        <f t="shared" si="6"/>
        <v>216</v>
      </c>
      <c r="F116" s="93"/>
      <c r="G116" s="133">
        <v>304</v>
      </c>
      <c r="H116" s="133">
        <v>437</v>
      </c>
      <c r="I116" s="26">
        <f t="shared" si="7"/>
        <v>741</v>
      </c>
      <c r="J116" s="26"/>
      <c r="K116" s="26">
        <f t="shared" si="8"/>
        <v>957</v>
      </c>
      <c r="L116" s="26"/>
      <c r="M116" s="99"/>
    </row>
    <row r="117" spans="1:13" ht="11.25" customHeight="1">
      <c r="A117" s="95"/>
      <c r="B117" s="25" t="s">
        <v>29</v>
      </c>
      <c r="C117" s="133">
        <v>120</v>
      </c>
      <c r="D117" s="133">
        <v>83</v>
      </c>
      <c r="E117" s="26">
        <f t="shared" si="6"/>
        <v>203</v>
      </c>
      <c r="F117" s="93"/>
      <c r="G117" s="133">
        <v>338</v>
      </c>
      <c r="H117" s="133">
        <v>201</v>
      </c>
      <c r="I117" s="26">
        <f t="shared" si="7"/>
        <v>539</v>
      </c>
      <c r="J117" s="26"/>
      <c r="K117" s="26">
        <f t="shared" si="8"/>
        <v>742</v>
      </c>
      <c r="L117" s="26"/>
      <c r="M117" s="99"/>
    </row>
    <row r="118" spans="1:13" ht="11.25" customHeight="1">
      <c r="A118" s="95"/>
      <c r="B118" s="25" t="s">
        <v>78</v>
      </c>
      <c r="C118" s="133">
        <v>15</v>
      </c>
      <c r="D118" s="133">
        <v>24</v>
      </c>
      <c r="E118" s="26">
        <f t="shared" si="6"/>
        <v>39</v>
      </c>
      <c r="F118" s="93"/>
      <c r="G118" s="133">
        <v>91</v>
      </c>
      <c r="H118" s="133">
        <v>140</v>
      </c>
      <c r="I118" s="26">
        <f t="shared" si="7"/>
        <v>231</v>
      </c>
      <c r="J118" s="26"/>
      <c r="K118" s="26">
        <f t="shared" si="8"/>
        <v>270</v>
      </c>
      <c r="L118" s="26"/>
      <c r="M118" s="99"/>
    </row>
    <row r="119" spans="1:13" ht="11.25" customHeight="1">
      <c r="A119" s="95"/>
      <c r="B119" s="25" t="s">
        <v>37</v>
      </c>
      <c r="C119" s="133">
        <v>47</v>
      </c>
      <c r="D119" s="133">
        <v>20</v>
      </c>
      <c r="E119" s="26">
        <f t="shared" si="6"/>
        <v>67</v>
      </c>
      <c r="F119" s="93"/>
      <c r="G119" s="133">
        <v>75</v>
      </c>
      <c r="H119" s="133">
        <v>29</v>
      </c>
      <c r="I119" s="26">
        <f t="shared" si="7"/>
        <v>104</v>
      </c>
      <c r="J119" s="26"/>
      <c r="K119" s="26">
        <f t="shared" si="8"/>
        <v>171</v>
      </c>
      <c r="L119" s="26"/>
      <c r="M119" s="99"/>
    </row>
    <row r="120" spans="1:13" ht="11.25" customHeight="1">
      <c r="A120" s="95"/>
      <c r="B120" s="25" t="s">
        <v>38</v>
      </c>
      <c r="C120" s="133">
        <v>70</v>
      </c>
      <c r="D120" s="133">
        <v>64</v>
      </c>
      <c r="E120" s="26">
        <f t="shared" si="6"/>
        <v>134</v>
      </c>
      <c r="F120" s="93"/>
      <c r="G120" s="133">
        <v>129</v>
      </c>
      <c r="H120" s="133">
        <v>118</v>
      </c>
      <c r="I120" s="26">
        <f t="shared" si="7"/>
        <v>247</v>
      </c>
      <c r="J120" s="26"/>
      <c r="K120" s="26">
        <f t="shared" si="8"/>
        <v>381</v>
      </c>
      <c r="L120" s="26"/>
      <c r="M120" s="99"/>
    </row>
    <row r="121" spans="1:13" ht="11.25" customHeight="1">
      <c r="A121" s="95"/>
      <c r="B121" s="25" t="s">
        <v>44</v>
      </c>
      <c r="C121" s="133">
        <v>100</v>
      </c>
      <c r="D121" s="133">
        <v>9</v>
      </c>
      <c r="E121" s="26">
        <f t="shared" si="6"/>
        <v>109</v>
      </c>
      <c r="F121" s="93"/>
      <c r="G121" s="133">
        <v>273</v>
      </c>
      <c r="H121" s="133">
        <v>39</v>
      </c>
      <c r="I121" s="26">
        <f t="shared" si="7"/>
        <v>312</v>
      </c>
      <c r="J121" s="26"/>
      <c r="K121" s="26">
        <f t="shared" si="8"/>
        <v>421</v>
      </c>
      <c r="L121" s="26"/>
      <c r="M121" s="99"/>
    </row>
    <row r="122" spans="1:13" ht="11.25" customHeight="1">
      <c r="A122" s="95"/>
      <c r="B122" s="25" t="s">
        <v>39</v>
      </c>
      <c r="C122" s="133">
        <v>23</v>
      </c>
      <c r="D122" s="133">
        <v>33</v>
      </c>
      <c r="E122" s="26">
        <f t="shared" si="6"/>
        <v>56</v>
      </c>
      <c r="F122" s="93"/>
      <c r="G122" s="133">
        <v>52</v>
      </c>
      <c r="H122" s="133">
        <v>83</v>
      </c>
      <c r="I122" s="26">
        <f t="shared" si="7"/>
        <v>135</v>
      </c>
      <c r="J122" s="26"/>
      <c r="K122" s="26">
        <f t="shared" si="8"/>
        <v>191</v>
      </c>
      <c r="L122" s="26"/>
      <c r="M122" s="99"/>
    </row>
    <row r="123" spans="1:13" ht="11.25" customHeight="1">
      <c r="A123" s="95"/>
      <c r="B123" s="25" t="s">
        <v>77</v>
      </c>
      <c r="C123" s="133">
        <v>241</v>
      </c>
      <c r="D123" s="133">
        <v>90</v>
      </c>
      <c r="E123" s="26">
        <f t="shared" si="6"/>
        <v>331</v>
      </c>
      <c r="F123" s="93"/>
      <c r="G123" s="133">
        <v>812</v>
      </c>
      <c r="H123" s="133">
        <v>320</v>
      </c>
      <c r="I123" s="26">
        <f t="shared" si="7"/>
        <v>1132</v>
      </c>
      <c r="J123" s="26"/>
      <c r="K123" s="26">
        <f t="shared" si="8"/>
        <v>1463</v>
      </c>
      <c r="L123" s="26"/>
      <c r="M123" s="99"/>
    </row>
    <row r="124" spans="1:13" ht="11.25" customHeight="1">
      <c r="A124" s="95"/>
      <c r="B124" s="25" t="s">
        <v>42</v>
      </c>
      <c r="C124" s="133">
        <v>55</v>
      </c>
      <c r="D124" s="133">
        <v>184</v>
      </c>
      <c r="E124" s="26">
        <f t="shared" si="6"/>
        <v>239</v>
      </c>
      <c r="F124" s="93"/>
      <c r="G124" s="133">
        <v>79</v>
      </c>
      <c r="H124" s="133">
        <v>487</v>
      </c>
      <c r="I124" s="26">
        <f t="shared" si="7"/>
        <v>566</v>
      </c>
      <c r="J124" s="26"/>
      <c r="K124" s="26">
        <f t="shared" si="8"/>
        <v>805</v>
      </c>
      <c r="L124" s="26"/>
      <c r="M124" s="99"/>
    </row>
    <row r="125" spans="1:13" ht="11.25" customHeight="1">
      <c r="A125" s="95"/>
      <c r="B125" s="25" t="s">
        <v>15</v>
      </c>
      <c r="C125" s="133">
        <v>122</v>
      </c>
      <c r="D125" s="133">
        <v>195</v>
      </c>
      <c r="E125" s="26">
        <f t="shared" si="6"/>
        <v>317</v>
      </c>
      <c r="F125" s="93"/>
      <c r="G125" s="133">
        <v>296</v>
      </c>
      <c r="H125" s="133">
        <v>618</v>
      </c>
      <c r="I125" s="26">
        <f t="shared" si="7"/>
        <v>914</v>
      </c>
      <c r="J125" s="26"/>
      <c r="K125" s="26">
        <f t="shared" si="8"/>
        <v>1231</v>
      </c>
      <c r="L125" s="26"/>
      <c r="M125" s="99"/>
    </row>
    <row r="126" spans="1:13" ht="11.25" customHeight="1">
      <c r="A126" s="95"/>
      <c r="B126" s="25" t="s">
        <v>16</v>
      </c>
      <c r="C126" s="133">
        <v>70</v>
      </c>
      <c r="D126" s="133">
        <v>55</v>
      </c>
      <c r="E126" s="26">
        <f t="shared" si="6"/>
        <v>125</v>
      </c>
      <c r="F126" s="93"/>
      <c r="G126" s="133">
        <v>151</v>
      </c>
      <c r="H126" s="133">
        <v>158</v>
      </c>
      <c r="I126" s="26">
        <f t="shared" si="7"/>
        <v>309</v>
      </c>
      <c r="J126" s="26"/>
      <c r="K126" s="26">
        <f t="shared" si="8"/>
        <v>434</v>
      </c>
      <c r="L126" s="26"/>
      <c r="M126" s="99"/>
    </row>
    <row r="127" spans="1:13" ht="11.25" customHeight="1">
      <c r="A127" s="104"/>
      <c r="B127" s="101"/>
      <c r="C127" s="26"/>
      <c r="D127" s="26"/>
      <c r="E127" s="111"/>
      <c r="F127" s="111"/>
      <c r="G127" s="26"/>
      <c r="H127" s="26"/>
      <c r="I127" s="111"/>
      <c r="J127" s="26"/>
      <c r="K127" s="26"/>
      <c r="L127" s="26"/>
      <c r="M127" s="99"/>
    </row>
    <row r="128" spans="1:13" ht="11.25" customHeight="1">
      <c r="A128" s="24" t="s">
        <v>80</v>
      </c>
      <c r="B128" s="24"/>
      <c r="C128" s="26">
        <f>SUM(C129:C135,C136:C140)</f>
        <v>1893</v>
      </c>
      <c r="D128" s="26">
        <f>SUM(D129:D135,D136:D140)</f>
        <v>1488</v>
      </c>
      <c r="E128" s="26">
        <f aca="true" t="shared" si="9" ref="E128:E165">SUM(C128:D128)</f>
        <v>3381</v>
      </c>
      <c r="F128" s="26"/>
      <c r="G128" s="26">
        <f>SUM(G129:G135,G136:G140)</f>
        <v>6141</v>
      </c>
      <c r="H128" s="26">
        <f>SUM(H129:H135,H136:H140)</f>
        <v>4347</v>
      </c>
      <c r="I128" s="26">
        <f aca="true" t="shared" si="10" ref="I128:I165">SUM(G128:H128)</f>
        <v>10488</v>
      </c>
      <c r="J128" s="26"/>
      <c r="K128" s="26">
        <f aca="true" t="shared" si="11" ref="K128:K165">SUM(E128,I128)</f>
        <v>13869</v>
      </c>
      <c r="L128" s="26"/>
      <c r="M128" s="26"/>
    </row>
    <row r="129" spans="1:13" ht="11.25" customHeight="1">
      <c r="A129" s="95"/>
      <c r="B129" s="95" t="s">
        <v>0</v>
      </c>
      <c r="C129" s="133">
        <v>116</v>
      </c>
      <c r="D129" s="133">
        <v>44</v>
      </c>
      <c r="E129" s="26">
        <f t="shared" si="9"/>
        <v>160</v>
      </c>
      <c r="F129" s="93"/>
      <c r="G129" s="133">
        <v>405</v>
      </c>
      <c r="H129" s="133">
        <v>132</v>
      </c>
      <c r="I129" s="26">
        <f t="shared" si="10"/>
        <v>537</v>
      </c>
      <c r="J129" s="26"/>
      <c r="K129" s="26">
        <f t="shared" si="11"/>
        <v>697</v>
      </c>
      <c r="L129" s="26"/>
      <c r="M129" s="99"/>
    </row>
    <row r="130" spans="1:13" ht="11.25" customHeight="1">
      <c r="A130" s="95"/>
      <c r="B130" s="26" t="s">
        <v>94</v>
      </c>
      <c r="C130" s="133">
        <v>188</v>
      </c>
      <c r="D130" s="133">
        <v>272</v>
      </c>
      <c r="E130" s="26">
        <f t="shared" si="9"/>
        <v>460</v>
      </c>
      <c r="F130" s="93"/>
      <c r="G130" s="133">
        <v>519</v>
      </c>
      <c r="H130" s="133">
        <v>636</v>
      </c>
      <c r="I130" s="26">
        <f t="shared" si="10"/>
        <v>1155</v>
      </c>
      <c r="J130" s="26"/>
      <c r="K130" s="26">
        <f t="shared" si="11"/>
        <v>1615</v>
      </c>
      <c r="L130" s="26"/>
      <c r="M130" s="99"/>
    </row>
    <row r="131" spans="1:13" s="123" customFormat="1" ht="11.25" customHeight="1">
      <c r="A131" s="134"/>
      <c r="B131" s="134" t="s">
        <v>27</v>
      </c>
      <c r="C131" s="135">
        <v>607</v>
      </c>
      <c r="D131" s="135">
        <v>487</v>
      </c>
      <c r="E131" s="118">
        <f t="shared" si="9"/>
        <v>1094</v>
      </c>
      <c r="F131" s="120"/>
      <c r="G131" s="120">
        <v>2071</v>
      </c>
      <c r="H131" s="120">
        <v>1734</v>
      </c>
      <c r="I131" s="118">
        <f t="shared" si="10"/>
        <v>3805</v>
      </c>
      <c r="J131" s="118"/>
      <c r="K131" s="118">
        <f t="shared" si="11"/>
        <v>4899</v>
      </c>
      <c r="L131" s="118"/>
      <c r="M131" s="129"/>
    </row>
    <row r="132" spans="1:13" ht="11.25" customHeight="1">
      <c r="A132" s="95"/>
      <c r="B132" s="95" t="s">
        <v>1</v>
      </c>
      <c r="C132" s="133">
        <v>55</v>
      </c>
      <c r="D132" s="133">
        <v>30</v>
      </c>
      <c r="E132" s="26">
        <f t="shared" si="9"/>
        <v>85</v>
      </c>
      <c r="F132" s="93"/>
      <c r="G132" s="133">
        <v>111</v>
      </c>
      <c r="H132" s="133">
        <v>35</v>
      </c>
      <c r="I132" s="26">
        <f t="shared" si="10"/>
        <v>146</v>
      </c>
      <c r="J132" s="26"/>
      <c r="K132" s="26">
        <f t="shared" si="11"/>
        <v>231</v>
      </c>
      <c r="L132" s="26"/>
      <c r="M132" s="99"/>
    </row>
    <row r="133" spans="1:13" ht="11.25" customHeight="1">
      <c r="A133" s="105"/>
      <c r="B133" s="95" t="s">
        <v>29</v>
      </c>
      <c r="C133" s="133">
        <v>102</v>
      </c>
      <c r="D133" s="133">
        <v>67</v>
      </c>
      <c r="E133" s="26">
        <f t="shared" si="9"/>
        <v>169</v>
      </c>
      <c r="F133" s="93"/>
      <c r="G133" s="133">
        <v>299</v>
      </c>
      <c r="H133" s="133">
        <v>180</v>
      </c>
      <c r="I133" s="26">
        <f t="shared" si="10"/>
        <v>479</v>
      </c>
      <c r="J133" s="26"/>
      <c r="K133" s="26">
        <f t="shared" si="11"/>
        <v>648</v>
      </c>
      <c r="L133" s="26"/>
      <c r="M133" s="99"/>
    </row>
    <row r="134" spans="1:13" ht="11.25" customHeight="1">
      <c r="A134" s="101"/>
      <c r="B134" s="25" t="s">
        <v>44</v>
      </c>
      <c r="C134" s="133">
        <v>97</v>
      </c>
      <c r="D134" s="133">
        <v>15</v>
      </c>
      <c r="E134" s="26">
        <f t="shared" si="9"/>
        <v>112</v>
      </c>
      <c r="F134" s="93"/>
      <c r="G134" s="133">
        <v>340</v>
      </c>
      <c r="H134" s="133">
        <v>39</v>
      </c>
      <c r="I134" s="26">
        <f t="shared" si="10"/>
        <v>379</v>
      </c>
      <c r="J134" s="26"/>
      <c r="K134" s="26">
        <f t="shared" si="11"/>
        <v>491</v>
      </c>
      <c r="L134" s="26"/>
      <c r="M134" s="99"/>
    </row>
    <row r="135" spans="1:13" ht="11.25" customHeight="1">
      <c r="A135" s="105"/>
      <c r="B135" s="25" t="s">
        <v>47</v>
      </c>
      <c r="C135" s="133">
        <v>202</v>
      </c>
      <c r="D135" s="133">
        <v>59</v>
      </c>
      <c r="E135" s="26">
        <f t="shared" si="9"/>
        <v>261</v>
      </c>
      <c r="F135" s="93"/>
      <c r="G135" s="133">
        <v>696</v>
      </c>
      <c r="H135" s="133">
        <v>241</v>
      </c>
      <c r="I135" s="26">
        <f t="shared" si="10"/>
        <v>937</v>
      </c>
      <c r="J135" s="26"/>
      <c r="K135" s="26">
        <f t="shared" si="11"/>
        <v>1198</v>
      </c>
      <c r="L135" s="26"/>
      <c r="M135" s="99"/>
    </row>
    <row r="136" spans="1:13" ht="11.25" customHeight="1">
      <c r="A136" s="105"/>
      <c r="B136" s="25" t="s">
        <v>52</v>
      </c>
      <c r="C136" s="133">
        <v>266</v>
      </c>
      <c r="D136" s="133">
        <v>22</v>
      </c>
      <c r="E136" s="26">
        <f t="shared" si="9"/>
        <v>288</v>
      </c>
      <c r="F136" s="93"/>
      <c r="G136" s="133">
        <v>1193</v>
      </c>
      <c r="H136" s="133">
        <v>80</v>
      </c>
      <c r="I136" s="26">
        <f t="shared" si="10"/>
        <v>1273</v>
      </c>
      <c r="J136" s="26"/>
      <c r="K136" s="26">
        <f t="shared" si="11"/>
        <v>1561</v>
      </c>
      <c r="L136" s="26"/>
      <c r="M136" s="99"/>
    </row>
    <row r="137" spans="1:13" ht="11.25" customHeight="1">
      <c r="A137" s="105"/>
      <c r="B137" s="25" t="s">
        <v>42</v>
      </c>
      <c r="C137" s="133">
        <v>66</v>
      </c>
      <c r="D137" s="133">
        <v>257</v>
      </c>
      <c r="E137" s="26">
        <f t="shared" si="9"/>
        <v>323</v>
      </c>
      <c r="F137" s="93"/>
      <c r="G137" s="133">
        <v>140</v>
      </c>
      <c r="H137" s="133">
        <v>689</v>
      </c>
      <c r="I137" s="26">
        <f t="shared" si="10"/>
        <v>829</v>
      </c>
      <c r="J137" s="26"/>
      <c r="K137" s="26">
        <f t="shared" si="11"/>
        <v>1152</v>
      </c>
      <c r="L137" s="26"/>
      <c r="M137" s="99"/>
    </row>
    <row r="138" spans="1:13" ht="11.25" customHeight="1">
      <c r="A138" s="105"/>
      <c r="B138" s="25" t="s">
        <v>81</v>
      </c>
      <c r="C138" s="133">
        <v>32</v>
      </c>
      <c r="D138" s="133">
        <v>27</v>
      </c>
      <c r="E138" s="26">
        <f t="shared" si="9"/>
        <v>59</v>
      </c>
      <c r="F138" s="93"/>
      <c r="G138" s="133">
        <v>38</v>
      </c>
      <c r="H138" s="133">
        <v>20</v>
      </c>
      <c r="I138" s="26">
        <f t="shared" si="10"/>
        <v>58</v>
      </c>
      <c r="J138" s="26"/>
      <c r="K138" s="26">
        <f t="shared" si="11"/>
        <v>117</v>
      </c>
      <c r="L138" s="26"/>
      <c r="M138" s="99"/>
    </row>
    <row r="139" spans="1:13" ht="11.25" customHeight="1">
      <c r="A139" s="105"/>
      <c r="B139" s="25" t="s">
        <v>15</v>
      </c>
      <c r="C139" s="133">
        <v>98</v>
      </c>
      <c r="D139" s="133">
        <v>168</v>
      </c>
      <c r="E139" s="26">
        <f t="shared" si="9"/>
        <v>266</v>
      </c>
      <c r="F139" s="93"/>
      <c r="G139" s="133">
        <v>219</v>
      </c>
      <c r="H139" s="133">
        <v>461</v>
      </c>
      <c r="I139" s="26">
        <f t="shared" si="10"/>
        <v>680</v>
      </c>
      <c r="J139" s="26"/>
      <c r="K139" s="26">
        <f t="shared" si="11"/>
        <v>946</v>
      </c>
      <c r="L139" s="26"/>
      <c r="M139" s="99"/>
    </row>
    <row r="140" spans="1:13" ht="11.25" customHeight="1">
      <c r="A140" s="105"/>
      <c r="B140" s="25" t="s">
        <v>16</v>
      </c>
      <c r="C140" s="133">
        <v>64</v>
      </c>
      <c r="D140" s="133">
        <v>40</v>
      </c>
      <c r="E140" s="26">
        <f t="shared" si="9"/>
        <v>104</v>
      </c>
      <c r="F140" s="93"/>
      <c r="G140" s="133">
        <v>110</v>
      </c>
      <c r="H140" s="133">
        <v>100</v>
      </c>
      <c r="I140" s="26">
        <f t="shared" si="10"/>
        <v>210</v>
      </c>
      <c r="J140" s="26"/>
      <c r="K140" s="26">
        <f t="shared" si="11"/>
        <v>314</v>
      </c>
      <c r="L140" s="26"/>
      <c r="M140" s="99"/>
    </row>
    <row r="141" spans="1:13" ht="11.25" customHeight="1">
      <c r="A141" s="24"/>
      <c r="B141" s="95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99"/>
    </row>
    <row r="142" spans="1:13" ht="11.25" customHeight="1">
      <c r="A142" s="24"/>
      <c r="B142" s="95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99"/>
    </row>
    <row r="143" spans="1:13" ht="11.25" customHeight="1">
      <c r="A143" s="24"/>
      <c r="B143" s="95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99"/>
    </row>
    <row r="144" spans="1:13" ht="11.25" customHeight="1">
      <c r="A144" s="24"/>
      <c r="B144" s="95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99"/>
    </row>
    <row r="145" spans="1:13" ht="11.25" customHeight="1">
      <c r="A145" s="24" t="s">
        <v>137</v>
      </c>
      <c r="B145" s="95"/>
      <c r="C145" s="26">
        <f>SUM(C146:C151)</f>
        <v>838</v>
      </c>
      <c r="D145" s="26">
        <f>SUM(D146:D151)</f>
        <v>1617</v>
      </c>
      <c r="E145" s="26">
        <f t="shared" si="9"/>
        <v>2455</v>
      </c>
      <c r="F145" s="26"/>
      <c r="G145" s="26">
        <f>SUM(G146:G151)</f>
        <v>2263</v>
      </c>
      <c r="H145" s="26">
        <f>SUM(H146:H151)</f>
        <v>4094</v>
      </c>
      <c r="I145" s="26">
        <f t="shared" si="10"/>
        <v>6357</v>
      </c>
      <c r="J145" s="26"/>
      <c r="K145" s="26">
        <f t="shared" si="11"/>
        <v>8812</v>
      </c>
      <c r="L145" s="26"/>
      <c r="M145" s="26"/>
    </row>
    <row r="146" spans="1:13" ht="11.25" customHeight="1">
      <c r="A146" s="24"/>
      <c r="B146" s="25" t="s">
        <v>11</v>
      </c>
      <c r="C146" s="133">
        <v>147</v>
      </c>
      <c r="D146" s="133">
        <v>165</v>
      </c>
      <c r="E146" s="26">
        <f t="shared" si="9"/>
        <v>312</v>
      </c>
      <c r="F146" s="93"/>
      <c r="G146" s="133">
        <v>325</v>
      </c>
      <c r="H146" s="133">
        <v>388</v>
      </c>
      <c r="I146" s="26">
        <f t="shared" si="10"/>
        <v>713</v>
      </c>
      <c r="J146" s="26"/>
      <c r="K146" s="26">
        <f t="shared" si="11"/>
        <v>1025</v>
      </c>
      <c r="L146" s="26"/>
      <c r="M146" s="99"/>
    </row>
    <row r="147" spans="1:13" ht="11.25" customHeight="1">
      <c r="A147" s="95"/>
      <c r="B147" s="25" t="s">
        <v>65</v>
      </c>
      <c r="C147" s="133">
        <v>208</v>
      </c>
      <c r="D147" s="133">
        <v>364</v>
      </c>
      <c r="E147" s="26">
        <f t="shared" si="9"/>
        <v>572</v>
      </c>
      <c r="F147" s="93"/>
      <c r="G147" s="133">
        <v>648</v>
      </c>
      <c r="H147" s="133">
        <v>1078</v>
      </c>
      <c r="I147" s="26">
        <f t="shared" si="10"/>
        <v>1726</v>
      </c>
      <c r="J147" s="26"/>
      <c r="K147" s="26">
        <f t="shared" si="11"/>
        <v>2298</v>
      </c>
      <c r="L147" s="26"/>
      <c r="M147" s="99"/>
    </row>
    <row r="148" spans="1:13" ht="11.25" customHeight="1">
      <c r="A148" s="95"/>
      <c r="B148" s="124" t="s">
        <v>32</v>
      </c>
      <c r="C148" s="135">
        <v>16</v>
      </c>
      <c r="D148" s="135">
        <v>93</v>
      </c>
      <c r="E148" s="118">
        <f t="shared" si="9"/>
        <v>109</v>
      </c>
      <c r="F148" s="120"/>
      <c r="G148" s="135">
        <v>0</v>
      </c>
      <c r="H148" s="135">
        <v>1</v>
      </c>
      <c r="I148" s="118">
        <f t="shared" si="10"/>
        <v>1</v>
      </c>
      <c r="J148" s="118"/>
      <c r="K148" s="118">
        <f t="shared" si="11"/>
        <v>110</v>
      </c>
      <c r="L148" s="26"/>
      <c r="M148" s="99"/>
    </row>
    <row r="149" spans="1:13" ht="11.25" customHeight="1">
      <c r="A149" s="24"/>
      <c r="B149" s="25" t="s">
        <v>56</v>
      </c>
      <c r="C149" s="133">
        <v>237</v>
      </c>
      <c r="D149" s="133">
        <v>451</v>
      </c>
      <c r="E149" s="26">
        <f t="shared" si="9"/>
        <v>688</v>
      </c>
      <c r="F149" s="93"/>
      <c r="G149" s="133">
        <v>747</v>
      </c>
      <c r="H149" s="133">
        <v>1222</v>
      </c>
      <c r="I149" s="26">
        <f t="shared" si="10"/>
        <v>1969</v>
      </c>
      <c r="J149" s="26"/>
      <c r="K149" s="26">
        <f t="shared" si="11"/>
        <v>2657</v>
      </c>
      <c r="L149" s="26"/>
      <c r="M149" s="99"/>
    </row>
    <row r="150" spans="1:13" ht="11.25" customHeight="1">
      <c r="A150" s="24"/>
      <c r="B150" s="25" t="s">
        <v>79</v>
      </c>
      <c r="C150" s="133">
        <v>50</v>
      </c>
      <c r="D150" s="133">
        <v>70</v>
      </c>
      <c r="E150" s="26">
        <f t="shared" si="9"/>
        <v>120</v>
      </c>
      <c r="F150" s="93"/>
      <c r="G150" s="133">
        <v>95</v>
      </c>
      <c r="H150" s="133">
        <v>157</v>
      </c>
      <c r="I150" s="26">
        <f t="shared" si="10"/>
        <v>252</v>
      </c>
      <c r="J150" s="26"/>
      <c r="K150" s="26">
        <f t="shared" si="11"/>
        <v>372</v>
      </c>
      <c r="L150" s="26"/>
      <c r="M150" s="99"/>
    </row>
    <row r="151" spans="1:13" ht="11.25" customHeight="1">
      <c r="A151" s="95"/>
      <c r="B151" s="25" t="s">
        <v>71</v>
      </c>
      <c r="C151" s="133">
        <v>180</v>
      </c>
      <c r="D151" s="133">
        <v>474</v>
      </c>
      <c r="E151" s="26">
        <f t="shared" si="9"/>
        <v>654</v>
      </c>
      <c r="F151" s="93"/>
      <c r="G151" s="133">
        <v>448</v>
      </c>
      <c r="H151" s="133">
        <v>1248</v>
      </c>
      <c r="I151" s="26">
        <f t="shared" si="10"/>
        <v>1696</v>
      </c>
      <c r="J151" s="26"/>
      <c r="K151" s="26">
        <f t="shared" si="11"/>
        <v>2350</v>
      </c>
      <c r="L151" s="26"/>
      <c r="M151" s="99"/>
    </row>
    <row r="152" spans="1:13" ht="11.25" customHeight="1">
      <c r="A152" s="95"/>
      <c r="B152" s="95"/>
      <c r="C152" s="96"/>
      <c r="D152" s="96"/>
      <c r="E152" s="96"/>
      <c r="F152" s="96"/>
      <c r="G152" s="96"/>
      <c r="H152" s="96"/>
      <c r="I152" s="96"/>
      <c r="J152" s="26"/>
      <c r="K152" s="26"/>
      <c r="L152" s="26"/>
      <c r="M152" s="26"/>
    </row>
    <row r="153" spans="1:13" ht="11.25" customHeight="1">
      <c r="A153" s="24" t="s">
        <v>72</v>
      </c>
      <c r="B153" s="95"/>
      <c r="C153" s="96">
        <f>SUM(C154:C165)</f>
        <v>1438</v>
      </c>
      <c r="D153" s="96">
        <f>SUM(D154:D165)</f>
        <v>1170</v>
      </c>
      <c r="E153" s="26">
        <f t="shared" si="9"/>
        <v>2608</v>
      </c>
      <c r="F153" s="96"/>
      <c r="G153" s="96">
        <f>SUM(G154:G165)</f>
        <v>4553</v>
      </c>
      <c r="H153" s="96">
        <f>SUM(H154:H165)</f>
        <v>3581</v>
      </c>
      <c r="I153" s="26">
        <f t="shared" si="10"/>
        <v>8134</v>
      </c>
      <c r="J153" s="26"/>
      <c r="K153" s="26">
        <f t="shared" si="11"/>
        <v>10742</v>
      </c>
      <c r="L153" s="26"/>
      <c r="M153" s="99"/>
    </row>
    <row r="154" spans="1:13" ht="11.25" customHeight="1">
      <c r="A154" s="24"/>
      <c r="B154" s="95" t="s">
        <v>24</v>
      </c>
      <c r="C154" s="133">
        <v>336</v>
      </c>
      <c r="D154" s="133">
        <v>270</v>
      </c>
      <c r="E154" s="26">
        <f t="shared" si="9"/>
        <v>606</v>
      </c>
      <c r="F154" s="93"/>
      <c r="G154" s="133">
        <v>763</v>
      </c>
      <c r="H154" s="133">
        <v>753</v>
      </c>
      <c r="I154" s="26">
        <f t="shared" si="10"/>
        <v>1516</v>
      </c>
      <c r="J154" s="26"/>
      <c r="K154" s="26">
        <f t="shared" si="11"/>
        <v>2122</v>
      </c>
      <c r="L154" s="26"/>
      <c r="M154" s="99"/>
    </row>
    <row r="155" spans="1:13" ht="11.25" customHeight="1">
      <c r="A155" s="95"/>
      <c r="B155" s="95" t="s">
        <v>25</v>
      </c>
      <c r="C155" s="133">
        <v>253</v>
      </c>
      <c r="D155" s="133">
        <v>265</v>
      </c>
      <c r="E155" s="26">
        <f t="shared" si="9"/>
        <v>518</v>
      </c>
      <c r="F155" s="93"/>
      <c r="G155" s="133">
        <v>743</v>
      </c>
      <c r="H155" s="133">
        <v>838</v>
      </c>
      <c r="I155" s="26">
        <f t="shared" si="10"/>
        <v>1581</v>
      </c>
      <c r="J155" s="26"/>
      <c r="K155" s="26">
        <f t="shared" si="11"/>
        <v>2099</v>
      </c>
      <c r="L155" s="26"/>
      <c r="M155" s="99"/>
    </row>
    <row r="156" spans="1:13" ht="11.25" customHeight="1">
      <c r="A156" s="95"/>
      <c r="B156" s="100" t="s">
        <v>5</v>
      </c>
      <c r="C156" s="133">
        <v>57</v>
      </c>
      <c r="D156" s="133">
        <v>62</v>
      </c>
      <c r="E156" s="26">
        <f t="shared" si="9"/>
        <v>119</v>
      </c>
      <c r="F156" s="93"/>
      <c r="G156" s="133">
        <v>131</v>
      </c>
      <c r="H156" s="133">
        <v>155</v>
      </c>
      <c r="I156" s="26">
        <f t="shared" si="10"/>
        <v>286</v>
      </c>
      <c r="J156" s="26"/>
      <c r="K156" s="26">
        <f t="shared" si="11"/>
        <v>405</v>
      </c>
      <c r="L156" s="26"/>
      <c r="M156" s="99"/>
    </row>
    <row r="157" spans="1:13" ht="11.25" customHeight="1">
      <c r="A157" s="95"/>
      <c r="B157" s="95" t="s">
        <v>146</v>
      </c>
      <c r="C157" s="93" t="s">
        <v>89</v>
      </c>
      <c r="D157" s="93" t="s">
        <v>89</v>
      </c>
      <c r="E157" s="93" t="s">
        <v>89</v>
      </c>
      <c r="F157" s="93"/>
      <c r="G157" s="133">
        <v>37</v>
      </c>
      <c r="H157" s="133">
        <v>49</v>
      </c>
      <c r="I157" s="26">
        <f t="shared" si="10"/>
        <v>86</v>
      </c>
      <c r="J157" s="26"/>
      <c r="K157" s="26">
        <f t="shared" si="11"/>
        <v>86</v>
      </c>
      <c r="L157" s="26"/>
      <c r="M157" s="99"/>
    </row>
    <row r="158" spans="1:13" ht="11.25" customHeight="1">
      <c r="A158" s="95"/>
      <c r="B158" s="95" t="s">
        <v>75</v>
      </c>
      <c r="C158" s="133">
        <v>23</v>
      </c>
      <c r="D158" s="133">
        <v>16</v>
      </c>
      <c r="E158" s="26">
        <f t="shared" si="9"/>
        <v>39</v>
      </c>
      <c r="F158" s="93"/>
      <c r="G158" s="133">
        <v>66</v>
      </c>
      <c r="H158" s="133">
        <v>67</v>
      </c>
      <c r="I158" s="26">
        <f t="shared" si="10"/>
        <v>133</v>
      </c>
      <c r="J158" s="26"/>
      <c r="K158" s="26">
        <f t="shared" si="11"/>
        <v>172</v>
      </c>
      <c r="L158" s="26"/>
      <c r="M158" s="99"/>
    </row>
    <row r="159" spans="1:13" ht="11.25" customHeight="1">
      <c r="A159" s="95"/>
      <c r="B159" s="95" t="s">
        <v>73</v>
      </c>
      <c r="C159" s="133">
        <v>74</v>
      </c>
      <c r="D159" s="133">
        <v>132</v>
      </c>
      <c r="E159" s="26">
        <f t="shared" si="9"/>
        <v>206</v>
      </c>
      <c r="F159" s="93"/>
      <c r="G159" s="133">
        <v>230</v>
      </c>
      <c r="H159" s="133">
        <v>310</v>
      </c>
      <c r="I159" s="26">
        <f t="shared" si="10"/>
        <v>540</v>
      </c>
      <c r="J159" s="26"/>
      <c r="K159" s="26">
        <f t="shared" si="11"/>
        <v>746</v>
      </c>
      <c r="L159" s="26"/>
      <c r="M159" s="99"/>
    </row>
    <row r="160" spans="1:13" ht="11.25" customHeight="1">
      <c r="A160" s="95"/>
      <c r="B160" s="95" t="s">
        <v>52</v>
      </c>
      <c r="C160" s="133">
        <v>288</v>
      </c>
      <c r="D160" s="133">
        <v>13</v>
      </c>
      <c r="E160" s="26">
        <f t="shared" si="9"/>
        <v>301</v>
      </c>
      <c r="F160" s="93"/>
      <c r="G160" s="133">
        <v>1044</v>
      </c>
      <c r="H160" s="133">
        <v>71</v>
      </c>
      <c r="I160" s="26">
        <f t="shared" si="10"/>
        <v>1115</v>
      </c>
      <c r="J160" s="26"/>
      <c r="K160" s="26">
        <f t="shared" si="11"/>
        <v>1416</v>
      </c>
      <c r="L160" s="26"/>
      <c r="M160" s="99"/>
    </row>
    <row r="161" spans="1:13" ht="11.25" customHeight="1">
      <c r="A161" s="95"/>
      <c r="B161" s="95" t="s">
        <v>18</v>
      </c>
      <c r="C161" s="133">
        <v>54</v>
      </c>
      <c r="D161" s="133">
        <v>35</v>
      </c>
      <c r="E161" s="26">
        <f t="shared" si="9"/>
        <v>89</v>
      </c>
      <c r="F161" s="93"/>
      <c r="G161" s="133">
        <v>174</v>
      </c>
      <c r="H161" s="133">
        <v>79</v>
      </c>
      <c r="I161" s="26">
        <f t="shared" si="10"/>
        <v>253</v>
      </c>
      <c r="J161" s="26"/>
      <c r="K161" s="26">
        <f t="shared" si="11"/>
        <v>342</v>
      </c>
      <c r="L161" s="26"/>
      <c r="M161" s="99"/>
    </row>
    <row r="162" spans="1:13" ht="11.25" customHeight="1">
      <c r="A162" s="95"/>
      <c r="B162" s="95" t="s">
        <v>69</v>
      </c>
      <c r="C162" s="133">
        <v>190</v>
      </c>
      <c r="D162" s="133">
        <v>177</v>
      </c>
      <c r="E162" s="26">
        <f t="shared" si="9"/>
        <v>367</v>
      </c>
      <c r="F162" s="93"/>
      <c r="G162" s="133">
        <v>832</v>
      </c>
      <c r="H162" s="133">
        <v>632</v>
      </c>
      <c r="I162" s="26">
        <f t="shared" si="10"/>
        <v>1464</v>
      </c>
      <c r="J162" s="26"/>
      <c r="K162" s="26">
        <f t="shared" si="11"/>
        <v>1831</v>
      </c>
      <c r="L162" s="26"/>
      <c r="M162" s="99"/>
    </row>
    <row r="163" spans="1:13" ht="11.25" customHeight="1">
      <c r="A163" s="95"/>
      <c r="B163" s="95" t="s">
        <v>20</v>
      </c>
      <c r="C163" s="133">
        <v>11</v>
      </c>
      <c r="D163" s="133">
        <v>23</v>
      </c>
      <c r="E163" s="26">
        <f t="shared" si="9"/>
        <v>34</v>
      </c>
      <c r="F163" s="93"/>
      <c r="G163" s="133">
        <v>46</v>
      </c>
      <c r="H163" s="133">
        <v>45</v>
      </c>
      <c r="I163" s="26">
        <f t="shared" si="10"/>
        <v>91</v>
      </c>
      <c r="J163" s="26"/>
      <c r="K163" s="26">
        <f t="shared" si="11"/>
        <v>125</v>
      </c>
      <c r="L163" s="26"/>
      <c r="M163" s="99"/>
    </row>
    <row r="164" spans="1:13" ht="11.25" customHeight="1">
      <c r="A164" s="95"/>
      <c r="B164" s="102" t="s">
        <v>22</v>
      </c>
      <c r="C164" s="133">
        <v>127</v>
      </c>
      <c r="D164" s="133">
        <v>161</v>
      </c>
      <c r="E164" s="26">
        <f t="shared" si="9"/>
        <v>288</v>
      </c>
      <c r="F164" s="93"/>
      <c r="G164" s="133">
        <v>399</v>
      </c>
      <c r="H164" s="133">
        <v>514</v>
      </c>
      <c r="I164" s="26">
        <f t="shared" si="10"/>
        <v>913</v>
      </c>
      <c r="J164" s="26"/>
      <c r="K164" s="26">
        <f t="shared" si="11"/>
        <v>1201</v>
      </c>
      <c r="L164" s="26"/>
      <c r="M164" s="99"/>
    </row>
    <row r="165" spans="1:13" ht="11.25" customHeight="1">
      <c r="A165" s="95"/>
      <c r="B165" s="112" t="s">
        <v>74</v>
      </c>
      <c r="C165" s="133">
        <v>25</v>
      </c>
      <c r="D165" s="133">
        <v>16</v>
      </c>
      <c r="E165" s="26">
        <f t="shared" si="9"/>
        <v>41</v>
      </c>
      <c r="F165" s="93"/>
      <c r="G165" s="133">
        <v>88</v>
      </c>
      <c r="H165" s="133">
        <v>68</v>
      </c>
      <c r="I165" s="26">
        <f t="shared" si="10"/>
        <v>156</v>
      </c>
      <c r="J165" s="26"/>
      <c r="K165" s="26">
        <f t="shared" si="11"/>
        <v>197</v>
      </c>
      <c r="L165" s="26"/>
      <c r="M165" s="99"/>
    </row>
    <row r="166" spans="1:13" ht="11.25" customHeight="1">
      <c r="A166" s="95"/>
      <c r="B166" s="112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1:13" ht="11.25" customHeight="1">
      <c r="A167" s="24" t="s">
        <v>82</v>
      </c>
      <c r="B167" s="95"/>
      <c r="C167" s="96">
        <f>SUM(C168:C174)</f>
        <v>663</v>
      </c>
      <c r="D167" s="96">
        <f>SUM(D168:D174)</f>
        <v>1151</v>
      </c>
      <c r="E167" s="26">
        <f aca="true" t="shared" si="12" ref="E167:E174">SUM(C167:D167)</f>
        <v>1814</v>
      </c>
      <c r="F167" s="96"/>
      <c r="G167" s="96">
        <f>SUM(G168:G174)</f>
        <v>2148</v>
      </c>
      <c r="H167" s="96">
        <f>SUM(H168:H174)</f>
        <v>3376</v>
      </c>
      <c r="I167" s="26">
        <f aca="true" t="shared" si="13" ref="I167:I174">SUM(G167:H167)</f>
        <v>5524</v>
      </c>
      <c r="J167" s="26"/>
      <c r="K167" s="26">
        <f aca="true" t="shared" si="14" ref="K167:K174">SUM(E167,I167)</f>
        <v>7338</v>
      </c>
      <c r="L167" s="26"/>
      <c r="M167" s="26"/>
    </row>
    <row r="168" spans="1:13" ht="11.25" customHeight="1">
      <c r="A168" s="95"/>
      <c r="B168" s="25" t="s">
        <v>11</v>
      </c>
      <c r="C168" s="133">
        <v>120</v>
      </c>
      <c r="D168" s="133">
        <v>117</v>
      </c>
      <c r="E168" s="26">
        <f t="shared" si="12"/>
        <v>237</v>
      </c>
      <c r="F168" s="93"/>
      <c r="G168" s="133">
        <v>255</v>
      </c>
      <c r="H168" s="133">
        <v>242</v>
      </c>
      <c r="I168" s="26">
        <f t="shared" si="13"/>
        <v>497</v>
      </c>
      <c r="J168" s="26"/>
      <c r="K168" s="26">
        <f t="shared" si="14"/>
        <v>734</v>
      </c>
      <c r="L168" s="26"/>
      <c r="M168" s="99"/>
    </row>
    <row r="169" spans="1:13" ht="11.25" customHeight="1">
      <c r="A169" s="95"/>
      <c r="B169" s="25" t="s">
        <v>65</v>
      </c>
      <c r="C169" s="133">
        <v>101</v>
      </c>
      <c r="D169" s="133">
        <v>188</v>
      </c>
      <c r="E169" s="26">
        <f t="shared" si="12"/>
        <v>289</v>
      </c>
      <c r="F169" s="93"/>
      <c r="G169" s="133">
        <v>414</v>
      </c>
      <c r="H169" s="133">
        <v>650</v>
      </c>
      <c r="I169" s="26">
        <f t="shared" si="13"/>
        <v>1064</v>
      </c>
      <c r="J169" s="26"/>
      <c r="K169" s="26">
        <f t="shared" si="14"/>
        <v>1353</v>
      </c>
      <c r="L169" s="26"/>
      <c r="M169" s="99"/>
    </row>
    <row r="170" spans="1:13" ht="11.25" customHeight="1">
      <c r="A170" s="95"/>
      <c r="B170" s="124" t="s">
        <v>32</v>
      </c>
      <c r="C170" s="120">
        <v>50</v>
      </c>
      <c r="D170" s="120">
        <v>238</v>
      </c>
      <c r="E170" s="118">
        <f t="shared" si="12"/>
        <v>288</v>
      </c>
      <c r="F170" s="120"/>
      <c r="G170" s="120">
        <v>83</v>
      </c>
      <c r="H170" s="120">
        <v>396</v>
      </c>
      <c r="I170" s="118">
        <f t="shared" si="13"/>
        <v>479</v>
      </c>
      <c r="J170" s="136"/>
      <c r="K170" s="118">
        <f t="shared" si="14"/>
        <v>767</v>
      </c>
      <c r="L170" s="118"/>
      <c r="M170" s="129"/>
    </row>
    <row r="171" spans="1:13" ht="11.25" customHeight="1">
      <c r="A171" s="95"/>
      <c r="B171" s="124" t="s">
        <v>18</v>
      </c>
      <c r="C171" s="120">
        <v>59</v>
      </c>
      <c r="D171" s="120">
        <v>36</v>
      </c>
      <c r="E171" s="118">
        <f t="shared" si="12"/>
        <v>95</v>
      </c>
      <c r="F171" s="120"/>
      <c r="G171" s="120">
        <v>197</v>
      </c>
      <c r="H171" s="120">
        <v>75</v>
      </c>
      <c r="I171" s="118">
        <f t="shared" si="13"/>
        <v>272</v>
      </c>
      <c r="J171" s="118"/>
      <c r="K171" s="118">
        <f t="shared" si="14"/>
        <v>367</v>
      </c>
      <c r="L171" s="118"/>
      <c r="M171" s="129"/>
    </row>
    <row r="172" spans="1:13" ht="11.25" customHeight="1">
      <c r="A172" s="95"/>
      <c r="B172" s="124" t="s">
        <v>56</v>
      </c>
      <c r="C172" s="135">
        <v>71</v>
      </c>
      <c r="D172" s="135">
        <v>138</v>
      </c>
      <c r="E172" s="118">
        <f t="shared" si="12"/>
        <v>209</v>
      </c>
      <c r="F172" s="120"/>
      <c r="G172" s="135">
        <v>386</v>
      </c>
      <c r="H172" s="135">
        <v>552</v>
      </c>
      <c r="I172" s="118">
        <f t="shared" si="13"/>
        <v>938</v>
      </c>
      <c r="J172" s="118"/>
      <c r="K172" s="118">
        <f t="shared" si="14"/>
        <v>1147</v>
      </c>
      <c r="L172" s="118"/>
      <c r="M172" s="129"/>
    </row>
    <row r="173" spans="1:13" ht="11.25" customHeight="1">
      <c r="A173" s="95"/>
      <c r="B173" s="124" t="s">
        <v>71</v>
      </c>
      <c r="C173" s="135">
        <v>126</v>
      </c>
      <c r="D173" s="135">
        <v>323</v>
      </c>
      <c r="E173" s="118">
        <f t="shared" si="12"/>
        <v>449</v>
      </c>
      <c r="F173" s="120"/>
      <c r="G173" s="135">
        <v>415</v>
      </c>
      <c r="H173" s="135">
        <v>1049</v>
      </c>
      <c r="I173" s="118">
        <f t="shared" si="13"/>
        <v>1464</v>
      </c>
      <c r="J173" s="118"/>
      <c r="K173" s="118">
        <f t="shared" si="14"/>
        <v>1913</v>
      </c>
      <c r="L173" s="118"/>
      <c r="M173" s="129"/>
    </row>
    <row r="174" spans="1:13" ht="10.5" customHeight="1">
      <c r="A174" s="95"/>
      <c r="B174" s="124" t="s">
        <v>22</v>
      </c>
      <c r="C174" s="120">
        <v>136</v>
      </c>
      <c r="D174" s="120">
        <v>111</v>
      </c>
      <c r="E174" s="118">
        <f t="shared" si="12"/>
        <v>247</v>
      </c>
      <c r="F174" s="120"/>
      <c r="G174" s="120">
        <v>398</v>
      </c>
      <c r="H174" s="120">
        <v>412</v>
      </c>
      <c r="I174" s="118">
        <f t="shared" si="13"/>
        <v>810</v>
      </c>
      <c r="J174" s="118"/>
      <c r="K174" s="118">
        <f t="shared" si="14"/>
        <v>1057</v>
      </c>
      <c r="L174" s="118"/>
      <c r="M174" s="129"/>
    </row>
    <row r="175" spans="1:13" ht="10.5" customHeight="1">
      <c r="A175" s="113"/>
      <c r="B175" s="113"/>
      <c r="C175" s="114"/>
      <c r="D175" s="114"/>
      <c r="E175" s="17"/>
      <c r="F175" s="17"/>
      <c r="G175" s="114"/>
      <c r="H175" s="114"/>
      <c r="I175" s="17"/>
      <c r="J175" s="17"/>
      <c r="K175" s="17"/>
      <c r="L175" s="17"/>
      <c r="M175" s="99"/>
    </row>
    <row r="176" spans="1:13" ht="9" customHeight="1">
      <c r="A176" s="24"/>
      <c r="B176" s="24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spans="1:13" ht="12.75" customHeight="1">
      <c r="A177" s="77" t="s">
        <v>95</v>
      </c>
      <c r="B177" s="77"/>
      <c r="C177" s="73">
        <f>SUM(C10:C174)/2</f>
        <v>14502</v>
      </c>
      <c r="D177" s="73">
        <f>SUM(D10:D174)/2</f>
        <v>15557</v>
      </c>
      <c r="E177" s="73">
        <f>SUM(C177:D177)</f>
        <v>30059</v>
      </c>
      <c r="F177" s="73"/>
      <c r="G177" s="73">
        <f>SUM(G10:G174)/2</f>
        <v>49315</v>
      </c>
      <c r="H177" s="73">
        <f>SUM(H10:H174)/2</f>
        <v>52117</v>
      </c>
      <c r="I177" s="73">
        <f>SUM(G177:H177)</f>
        <v>101432</v>
      </c>
      <c r="J177" s="73"/>
      <c r="K177" s="73">
        <f>SUM(E177,I177)</f>
        <v>131491</v>
      </c>
      <c r="L177" s="26"/>
      <c r="M177" s="26"/>
    </row>
    <row r="178" spans="1:13" ht="8.25" customHeight="1">
      <c r="A178" s="4"/>
      <c r="B178" s="4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26"/>
    </row>
    <row r="179" spans="1:13" ht="10.5" customHeight="1">
      <c r="A179" s="24"/>
      <c r="B179" s="24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spans="1:13" ht="12" customHeight="1">
      <c r="A180" s="103" t="s">
        <v>154</v>
      </c>
      <c r="B180" s="24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spans="1:13" ht="12" customHeight="1">
      <c r="A181" s="141" t="s">
        <v>155</v>
      </c>
      <c r="B181" s="142"/>
      <c r="C181" s="118"/>
      <c r="D181" s="118"/>
      <c r="E181" s="118"/>
      <c r="F181" s="118"/>
      <c r="G181" s="118"/>
      <c r="H181" s="118"/>
      <c r="I181" s="118"/>
      <c r="J181" s="26"/>
      <c r="K181" s="26"/>
      <c r="L181" s="26"/>
      <c r="M181" s="26"/>
    </row>
    <row r="182" spans="1:13" ht="12" customHeight="1">
      <c r="A182" s="106" t="s">
        <v>156</v>
      </c>
      <c r="B182" s="24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1:13" ht="12" customHeight="1">
      <c r="A183" s="106" t="s">
        <v>157</v>
      </c>
      <c r="B183" s="24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1:13" ht="12" customHeight="1">
      <c r="A184" s="105" t="s">
        <v>138</v>
      </c>
      <c r="B184" s="24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spans="1:13" ht="12" customHeight="1">
      <c r="A185" s="106" t="s">
        <v>158</v>
      </c>
      <c r="B185" s="24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3" ht="12" customHeight="1">
      <c r="A186" s="105" t="s">
        <v>130</v>
      </c>
      <c r="B186" s="24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spans="1:13" ht="12" customHeight="1">
      <c r="A187" s="106"/>
      <c r="B187" s="24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pans="1:13" ht="12" customHeight="1">
      <c r="A188" s="89" t="s">
        <v>96</v>
      </c>
      <c r="B188" s="24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1:13" ht="12.75" customHeight="1">
      <c r="A189" s="24"/>
      <c r="B189" s="24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1:13" ht="12.75" customHeight="1">
      <c r="A190" s="24"/>
      <c r="B190" s="24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1:13" ht="12.75" customHeight="1">
      <c r="A191" s="24"/>
      <c r="B191" s="24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1:13" ht="12.75" customHeight="1">
      <c r="A192" s="24"/>
      <c r="B192" s="24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1:13" ht="12.75" customHeight="1">
      <c r="A193" s="24"/>
      <c r="B193" s="24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1:13" ht="12.75" customHeight="1">
      <c r="A194" s="24"/>
      <c r="B194" s="24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spans="1:13" ht="12.75" customHeight="1">
      <c r="A195" s="24"/>
      <c r="B195" s="24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spans="1:13" ht="12.75" customHeight="1">
      <c r="A196" s="24"/>
      <c r="B196" s="24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spans="1:13" ht="12.75" customHeight="1">
      <c r="A197" s="24"/>
      <c r="B197" s="24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spans="1:13" ht="12.75" customHeight="1">
      <c r="A198" s="24"/>
      <c r="B198" s="24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spans="1:13" ht="12.75" customHeight="1">
      <c r="A199" s="24"/>
      <c r="B199" s="24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spans="1:13" ht="12.75" customHeight="1">
      <c r="A200" s="24"/>
      <c r="B200" s="24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spans="1:13" ht="12.75" customHeight="1">
      <c r="A201" s="24"/>
      <c r="B201" s="24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spans="1:13" ht="12.75" customHeight="1">
      <c r="A202" s="24"/>
      <c r="B202" s="24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spans="1:13" ht="12.75" customHeight="1">
      <c r="A203" s="24"/>
      <c r="B203" s="24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spans="3:13" ht="12.75" customHeight="1"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3:13" ht="12.75" customHeight="1"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3:13" ht="12.75" customHeight="1"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3:13" ht="12.75" customHeight="1"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3:13" ht="12.75" customHeight="1"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3:13" ht="12.75" customHeight="1"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3:13" ht="12.75" customHeight="1"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3:13" ht="12.75" customHeight="1"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3:13" ht="12.75" customHeight="1"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3:13" ht="12.75" customHeight="1"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3:13" ht="12.75" customHeight="1"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3:13" ht="12.75" customHeight="1"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3:13" ht="12.75" customHeight="1"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3:13" ht="12.75" customHeight="1"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3:13" ht="12.75" customHeight="1"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3:13" ht="12.75" customHeight="1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3:13" ht="12.75" customHeight="1"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3:13" ht="12.75" customHeight="1"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3:13" ht="12.75" customHeight="1"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3:13" ht="12.75" customHeight="1"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3:13" ht="12.75" customHeight="1"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3:13" ht="12.75" customHeight="1"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3:13" ht="12.75" customHeight="1"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3:13" ht="12.75" customHeight="1"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3:13" ht="12.75" customHeight="1"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3:13" ht="12.75" customHeight="1"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3:13" ht="12.75" customHeight="1"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3:13" ht="12.75" customHeight="1"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3:13" ht="12.75" customHeight="1"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3:13" ht="12.75" customHeight="1"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3:13" ht="12.75" customHeight="1"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3:13" ht="12.75" customHeight="1"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3:13" ht="12.75" customHeight="1"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3:13" ht="12.75" customHeight="1"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3:13" ht="12.75" customHeight="1"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3:13" ht="12.75" customHeight="1"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3:13" ht="12.75" customHeight="1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3:13" ht="12.75" customHeight="1"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3:13" ht="12.75" customHeight="1"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3:13" ht="12.75" customHeight="1"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3:13" ht="12.75" customHeight="1"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3:13" ht="12.75" customHeight="1"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3:13" ht="12.75" customHeight="1"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3:13" ht="12.75" customHeight="1"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3:13" ht="12.75" customHeight="1"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3:13" ht="12.75" customHeight="1"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3:13" ht="12.75" customHeight="1"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3:13" ht="12.75" customHeight="1"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3:13" ht="12.75" customHeight="1"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3:13" ht="12.75" customHeight="1"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3:13" ht="12.75" customHeight="1"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3:13" ht="12.75" customHeight="1"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3:13" ht="12.75" customHeight="1"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3:13" ht="12.75" customHeight="1"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3:13" ht="12.75" customHeight="1"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3:13" ht="12.75" customHeight="1"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3:13" ht="12.75" customHeight="1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3:13" ht="12.75" customHeight="1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3:13" ht="12.75" customHeight="1"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3:13" ht="12.75" customHeight="1"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3:13" ht="12.75" customHeight="1"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3:13" ht="12.75" customHeight="1"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3:13" ht="12.75" customHeight="1"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3:13" ht="12.75" customHeight="1"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3:13" ht="12.75" customHeight="1"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3:13" ht="12.75" customHeight="1"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3:13" ht="12.75" customHeight="1"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3:13" ht="12.75" customHeight="1"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3:13" ht="12.75" customHeight="1"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3:13" ht="12.75" customHeight="1"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3:13" ht="12.75" customHeight="1"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3:13" ht="12.75" customHeight="1"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3:13" ht="12.75" customHeight="1"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3:13" ht="12.75" customHeight="1"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3:13" ht="12.75" customHeight="1"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3:13" ht="12.75" customHeight="1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3:13" ht="12.75" customHeight="1"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3:13" ht="12.75" customHeight="1"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3:13" ht="12.75" customHeight="1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3:13" ht="12.75" customHeight="1"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3:13" ht="12.75" customHeight="1"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3:13" ht="12.75" customHeight="1"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3:13" ht="12.75" customHeight="1"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3:13" ht="12.75" customHeight="1"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3:13" ht="12.75" customHeight="1"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3:13" ht="12.75" customHeight="1"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3:13" ht="12.75" customHeight="1"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3:13" ht="12.75" customHeight="1"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3:13" ht="12.75" customHeight="1"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3:13" ht="12.75" customHeight="1"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3:13" ht="12.75" customHeight="1"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3:13" ht="12.75" customHeight="1"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3:13" ht="12.75" customHeight="1"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3:13" ht="12.75" customHeight="1"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3:13" ht="12.75" customHeight="1"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3:13" ht="12.75" customHeight="1"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3:13" ht="12.75" customHeight="1"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3:13" ht="12.75" customHeight="1"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3:13" ht="12.75" customHeight="1"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3:13" ht="12.75" customHeight="1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3:13" ht="12.75" customHeight="1"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3:13" ht="12.75" customHeight="1"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3:13" ht="12.75" customHeight="1"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3:13" ht="12.75" customHeight="1"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3:13" ht="12.75" customHeight="1"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3:13" ht="12.75" customHeight="1"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3:13" ht="12.75" customHeight="1"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3:13" ht="12.75" customHeight="1"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3:13" ht="12.75" customHeight="1"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3:13" ht="12.75" customHeight="1"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3:13" ht="12.75" customHeight="1"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3:13" ht="12.75" customHeight="1"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3:13" ht="12.75" customHeight="1"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3:13" ht="12.75" customHeight="1"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3:13" ht="12.75" customHeight="1"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3:13" ht="12.75" customHeight="1"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3:13" ht="12.75" customHeight="1"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3:13" ht="12.75" customHeight="1"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3:13" ht="12.75" customHeight="1"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3:13" ht="12.75" customHeight="1"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3:13" ht="12.75" customHeight="1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3:13" ht="12.75" customHeight="1"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3:13" ht="12.75" customHeight="1"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3:13" ht="12.75" customHeight="1"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3:13" ht="12.75" customHeight="1"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3:13" ht="12.75" customHeight="1"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3:13" ht="12.75" customHeight="1"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3:13" ht="12.75" customHeight="1"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3:13" ht="12.75" customHeight="1"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3:13" ht="12.75" customHeight="1"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3:13" ht="12.75" customHeight="1"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3:13" ht="12.75" customHeight="1"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3:13" ht="12.75" customHeight="1"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3:13" ht="12.75" customHeight="1"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3:13" ht="12.75" customHeight="1"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3:13" ht="12.75" customHeight="1"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3:13" ht="12.75" customHeight="1"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3:13" ht="12.75" customHeight="1"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3:13" ht="12.75" customHeight="1"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3:13" ht="12.75" customHeight="1"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3:13" ht="12.75" customHeight="1"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3:13" ht="12.75" customHeight="1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3:13" ht="12.75" customHeight="1"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3:13" ht="12.75" customHeight="1"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3:13" ht="12.75" customHeight="1"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3:13" ht="12.75" customHeight="1"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3:13" ht="12.75" customHeight="1"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3:13" ht="12.75" customHeight="1"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3:13" ht="12.75" customHeight="1"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3:13" ht="12.75" customHeight="1"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3:13" ht="12.75" customHeight="1"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3:13" ht="12.75" customHeight="1"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3:13" ht="12.75" customHeight="1"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3:13" ht="12.75" customHeight="1"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3:13" ht="12.75" customHeight="1"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3:13" ht="12.75" customHeight="1"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3:13" ht="12.75" customHeight="1"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3:13" ht="12.75" customHeight="1"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3:13" ht="12.75" customHeight="1"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3:13" ht="12.75" customHeight="1"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3:13" ht="12.75" customHeight="1"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3:13" ht="12.75" customHeight="1"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3:13" ht="12.75" customHeight="1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3:13" ht="12.75" customHeight="1"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3:13" ht="12.75" customHeight="1"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3:13" ht="12.75" customHeight="1"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3:13" ht="12.75" customHeight="1"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3:13" ht="12.75" customHeight="1"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3:13" ht="12.75" customHeight="1"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3:13" ht="12.75" customHeight="1"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3:13" ht="12.75" customHeight="1"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3:13" ht="12.75" customHeight="1"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3:13" ht="12.75" customHeight="1"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3:13" ht="12.75" customHeight="1"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  <row r="378" spans="3:13" ht="12.75" customHeight="1"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</row>
    <row r="379" spans="3:13" ht="12.75" customHeight="1"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</row>
    <row r="380" spans="3:13" ht="12.75" customHeight="1"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</row>
    <row r="381" spans="3:13" ht="12.75" customHeight="1"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</row>
    <row r="382" spans="3:13" ht="12.75" customHeight="1"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</row>
    <row r="383" spans="3:13" ht="12.75" customHeight="1"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</row>
    <row r="384" spans="3:13" ht="12.75" customHeight="1"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</row>
    <row r="385" spans="3:13" ht="12.75" customHeight="1"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</row>
    <row r="386" spans="3:13" ht="12.75" customHeight="1"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</row>
    <row r="387" spans="3:13" ht="12.75" customHeight="1"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3:13" ht="12.75" customHeight="1"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</row>
    <row r="389" spans="3:13" ht="12.75" customHeight="1"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</row>
    <row r="390" spans="3:13" ht="12.75" customHeight="1"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</row>
    <row r="391" spans="3:13" ht="12.75" customHeight="1"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</row>
    <row r="392" spans="3:13" ht="12.75" customHeight="1"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</row>
    <row r="393" spans="3:13" ht="12.75" customHeight="1"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</row>
    <row r="394" spans="3:13" ht="12.75" customHeight="1"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</row>
    <row r="395" spans="3:13" ht="12.75" customHeight="1"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</row>
    <row r="396" spans="3:13" ht="12.75" customHeight="1"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</row>
    <row r="397" spans="3:13" ht="12.75" customHeight="1"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</row>
    <row r="398" spans="3:13" ht="12.75" customHeight="1"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</row>
    <row r="399" spans="3:13" ht="12.75" customHeight="1"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</row>
    <row r="400" spans="3:13" ht="12.75" customHeight="1"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</row>
    <row r="401" spans="3:13" ht="12.75" customHeight="1"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</row>
    <row r="402" spans="3:13" ht="12.75" customHeight="1"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</row>
    <row r="403" spans="3:13" ht="12.75" customHeight="1"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</row>
    <row r="404" spans="3:13" ht="12.75" customHeight="1"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</row>
    <row r="405" spans="3:13" ht="12.75" customHeight="1"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</row>
    <row r="406" spans="3:13" ht="12.75" customHeight="1"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</row>
    <row r="407" spans="3:13" ht="12.75" customHeight="1"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</row>
    <row r="408" spans="3:13" ht="12.75" customHeight="1"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3:13" ht="12.75" customHeight="1"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</row>
    <row r="410" spans="3:13" ht="12.75" customHeight="1"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</row>
    <row r="411" spans="3:13" ht="12.75" customHeight="1"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</row>
    <row r="412" spans="3:13" ht="12.75" customHeight="1"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</row>
    <row r="413" spans="3:13" ht="12.75" customHeight="1"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</row>
    <row r="414" spans="3:13" ht="12.75" customHeight="1"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</row>
    <row r="415" spans="3:13" ht="12.75" customHeight="1"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</row>
    <row r="416" spans="3:13" ht="12.75" customHeight="1"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</row>
    <row r="417" spans="3:13" ht="12.75" customHeight="1"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</row>
    <row r="418" spans="3:13" ht="12.75" customHeight="1"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</row>
    <row r="419" spans="3:13" ht="12.75" customHeight="1"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</row>
    <row r="420" spans="3:13" ht="12.75" customHeight="1"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</row>
    <row r="421" spans="3:13" ht="12.75" customHeight="1"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</row>
    <row r="422" spans="3:13" ht="12.75" customHeight="1"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spans="3:13" ht="12.75" customHeight="1"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</row>
    <row r="424" spans="3:13" ht="12.75" customHeight="1"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</row>
    <row r="425" spans="3:13" ht="12.75" customHeight="1"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</row>
    <row r="426" spans="3:13" ht="12.75" customHeight="1"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</row>
    <row r="427" spans="3:13" ht="12.75" customHeight="1"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</row>
    <row r="428" spans="3:13" ht="12.75" customHeight="1"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3:13" ht="12.75" customHeight="1"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3:13" ht="12.75" customHeight="1"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</row>
    <row r="431" spans="3:13" ht="12.75" customHeight="1"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</row>
    <row r="432" spans="3:13" ht="12.75" customHeight="1"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</row>
    <row r="433" spans="3:13" ht="12.75" customHeight="1"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</row>
    <row r="434" spans="3:13" ht="12.75" customHeight="1"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</row>
    <row r="435" spans="3:13" ht="12.75" customHeight="1"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</row>
    <row r="436" spans="3:13" ht="12.75" customHeight="1"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</row>
    <row r="437" spans="3:13" ht="12.75" customHeight="1"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</row>
    <row r="438" spans="3:13" ht="12.75" customHeight="1"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</row>
    <row r="439" spans="3:13" ht="12.75" customHeight="1"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</row>
    <row r="440" spans="3:13" ht="12.75" customHeight="1"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</row>
    <row r="441" spans="3:13" ht="12.75" customHeight="1"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</row>
    <row r="442" spans="3:13" ht="12.75" customHeight="1"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</row>
    <row r="443" spans="3:13" ht="12.75" customHeight="1"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</row>
    <row r="444" spans="3:13" ht="12.75" customHeight="1"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</row>
    <row r="445" spans="3:13" ht="12.75" customHeight="1"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</row>
    <row r="446" spans="3:13" ht="12.75" customHeight="1"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</row>
    <row r="447" spans="3:13" ht="12.75" customHeight="1"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3:13" ht="12.75" customHeight="1"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</row>
    <row r="449" spans="3:13" ht="12.75" customHeight="1"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</row>
    <row r="450" spans="3:13" ht="12.75" customHeight="1"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</row>
    <row r="451" spans="3:13" ht="12.75" customHeight="1"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</row>
    <row r="452" spans="3:13" ht="12.75" customHeight="1"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</row>
    <row r="453" spans="3:13" ht="12.75" customHeight="1"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</row>
    <row r="454" spans="3:13" ht="12.75" customHeight="1"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</row>
    <row r="455" spans="3:13" ht="12.75" customHeight="1"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</row>
    <row r="456" spans="3:13" ht="12.75" customHeight="1"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</row>
    <row r="457" spans="3:13" ht="12.75" customHeight="1"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</row>
    <row r="458" spans="3:13" ht="12.75" customHeight="1"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</row>
    <row r="459" spans="3:13" ht="12.75" customHeight="1"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</row>
    <row r="460" spans="3:13" ht="12.75" customHeight="1"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</row>
    <row r="461" spans="3:13" ht="12.75" customHeight="1"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</row>
    <row r="462" spans="3:13" ht="12.75" customHeight="1"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3:13" ht="12.75" customHeight="1"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</row>
    <row r="464" spans="3:13" ht="12.75" customHeight="1"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</row>
    <row r="465" spans="3:13" ht="12.75" customHeight="1"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</row>
    <row r="466" spans="3:13" ht="12.75" customHeight="1"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</row>
    <row r="467" spans="3:13" ht="12.75" customHeight="1"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</row>
    <row r="468" spans="3:13" ht="12.75" customHeight="1"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3:13" ht="12.75" customHeight="1"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</row>
    <row r="470" spans="3:13" ht="12.75" customHeight="1"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</row>
    <row r="471" spans="3:13" ht="12.75" customHeight="1"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3:13" ht="12.75" customHeight="1"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</row>
    <row r="473" spans="3:13" ht="12.75" customHeight="1"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</row>
    <row r="474" spans="3:13" ht="12.75" customHeight="1"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</row>
    <row r="475" spans="3:13" ht="12.75" customHeight="1"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</row>
    <row r="476" spans="3:13" ht="12.75" customHeight="1"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</row>
    <row r="477" spans="3:13" ht="12.75" customHeight="1"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</row>
    <row r="478" spans="3:13" ht="12.75" customHeight="1"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</row>
    <row r="479" spans="3:13" ht="12.75" customHeight="1"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</row>
    <row r="480" spans="3:13" ht="12.75" customHeight="1"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</row>
    <row r="481" spans="3:13" ht="12.75" customHeight="1"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</row>
    <row r="482" spans="3:13" ht="12.75" customHeight="1"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</row>
    <row r="483" spans="3:13" ht="12.75" customHeight="1"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</row>
    <row r="484" spans="3:13" ht="12.75" customHeight="1"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</row>
    <row r="485" spans="3:13" ht="12.75" customHeight="1"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</row>
    <row r="486" spans="3:13" ht="12.75" customHeight="1"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</row>
    <row r="487" spans="3:13" ht="12.75" customHeight="1"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</row>
    <row r="488" spans="3:13" ht="12.75" customHeight="1"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3:13" ht="12.75" customHeight="1"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</row>
    <row r="490" spans="3:13" ht="12.75" customHeight="1"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</row>
    <row r="491" spans="3:13" ht="12.75" customHeight="1"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</row>
    <row r="492" spans="3:13" ht="12.75" customHeight="1"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spans="3:13" ht="12.75" customHeight="1"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</row>
    <row r="494" spans="3:13" ht="12.75" customHeight="1"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</row>
    <row r="495" spans="3:13" ht="12.75" customHeight="1"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</row>
    <row r="496" spans="3:13" ht="12.75" customHeight="1"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</row>
    <row r="497" spans="3:13" ht="12.75" customHeight="1"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</row>
    <row r="498" spans="3:13" ht="12.75" customHeight="1"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</row>
    <row r="499" spans="3:13" ht="12.75" customHeight="1"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</row>
    <row r="500" spans="3:13" ht="12.75" customHeight="1"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3:13" ht="12.75" customHeight="1"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</row>
    <row r="502" spans="3:13" ht="12.75" customHeight="1"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</row>
    <row r="503" spans="3:13" ht="12.75" customHeight="1"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3:13" ht="12.75" customHeight="1"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3:13" ht="12.75" customHeight="1"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3:13" ht="12.75" customHeight="1"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</row>
    <row r="507" spans="3:13" ht="12.75" customHeight="1"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</row>
    <row r="508" spans="3:13" ht="12.75" customHeight="1"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</row>
    <row r="509" spans="3:13" ht="12.75" customHeight="1"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</row>
    <row r="510" spans="3:13" ht="12.75" customHeight="1"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</row>
    <row r="511" spans="3:13" ht="12.75" customHeight="1"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</row>
    <row r="512" spans="3:13" ht="12.75" customHeight="1"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</row>
    <row r="513" spans="3:13" ht="12.75" customHeight="1"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</row>
    <row r="514" spans="3:13" ht="12.75" customHeight="1"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</row>
    <row r="515" spans="3:13" ht="12.75" customHeight="1"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</row>
    <row r="516" spans="3:13" ht="12.75" customHeight="1"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</row>
    <row r="517" spans="3:13" ht="12.75" customHeight="1"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</row>
    <row r="518" spans="3:13" ht="12.75" customHeight="1"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</row>
    <row r="519" spans="3:13" ht="12.75" customHeight="1"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</row>
    <row r="520" spans="3:13" ht="12.75" customHeight="1"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</row>
    <row r="521" spans="3:13" ht="12.75" customHeight="1"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</row>
    <row r="522" spans="3:13" ht="12.75" customHeight="1"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</row>
    <row r="523" spans="3:13" ht="12.75" customHeight="1"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</row>
    <row r="524" spans="3:13" ht="12.75" customHeight="1"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</row>
    <row r="525" spans="3:13" ht="12.75" customHeight="1"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</row>
    <row r="526" spans="3:13" ht="12.75" customHeight="1"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</row>
    <row r="527" spans="3:13" ht="12.75" customHeight="1"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</row>
    <row r="528" spans="3:13" ht="12.75" customHeight="1"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</row>
    <row r="529" spans="3:13" ht="12.75" customHeight="1"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</row>
    <row r="530" spans="3:13" ht="12.75" customHeight="1"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</row>
    <row r="531" spans="3:13" ht="12.75" customHeight="1"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</row>
    <row r="532" spans="3:13" ht="12.75" customHeight="1"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</row>
    <row r="533" spans="3:13" ht="12.75" customHeight="1"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</row>
    <row r="534" spans="3:13" ht="12.75" customHeight="1"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</row>
    <row r="535" spans="3:13" ht="12.75" customHeight="1"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</row>
    <row r="536" spans="3:13" ht="12.75" customHeight="1"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</row>
    <row r="537" spans="3:13" ht="12.75" customHeight="1"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</row>
    <row r="538" spans="3:13" ht="12.75" customHeight="1"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</row>
    <row r="539" spans="3:13" ht="12.75" customHeight="1"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</row>
    <row r="540" spans="3:13" ht="12.75" customHeight="1"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</row>
    <row r="541" spans="3:13" ht="12.75" customHeight="1"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</row>
    <row r="542" spans="3:13" ht="12.75" customHeight="1"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</row>
    <row r="543" spans="3:13" ht="12.75" customHeight="1"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</row>
    <row r="544" spans="3:13" ht="12.75" customHeight="1"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</row>
    <row r="545" spans="3:13" ht="12.75" customHeight="1"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</row>
    <row r="546" spans="3:13" ht="12.75" customHeight="1"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3:13" ht="12.75" customHeight="1"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</row>
    <row r="548" spans="3:13" ht="12.75" customHeight="1"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</row>
    <row r="549" spans="3:13" ht="12.75" customHeight="1"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</row>
    <row r="550" spans="3:13" ht="12.75" customHeight="1"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</row>
    <row r="551" spans="3:13" ht="12.75" customHeight="1"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</row>
    <row r="552" spans="3:13" ht="12.75" customHeight="1"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3:13" ht="12.75" customHeight="1"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</row>
    <row r="554" spans="3:13" ht="12.75" customHeight="1"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</row>
    <row r="555" spans="3:13" ht="12.75" customHeight="1"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</row>
    <row r="556" spans="3:13" ht="12.75" customHeight="1"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3:13" ht="12.75" customHeight="1"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</row>
    <row r="558" spans="3:13" ht="12.75" customHeight="1"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</row>
    <row r="559" spans="3:13" ht="12.75" customHeight="1"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</row>
    <row r="560" spans="3:13" ht="12.75" customHeight="1"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</row>
    <row r="561" spans="3:13" ht="12.75" customHeight="1"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</row>
    <row r="562" spans="3:13" ht="12.75" customHeight="1"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spans="3:13" ht="12.75" customHeight="1"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</row>
    <row r="564" spans="3:13" ht="12.75" customHeight="1"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</row>
    <row r="565" spans="3:13" ht="12.75" customHeight="1"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</row>
    <row r="566" spans="3:13" ht="12.75" customHeight="1"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</row>
    <row r="567" spans="3:13" ht="12.75" customHeight="1"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</row>
    <row r="568" spans="3:13" ht="12.75" customHeight="1"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</row>
    <row r="569" spans="3:13" ht="12.75" customHeight="1"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</row>
    <row r="570" spans="3:13" ht="12.75" customHeight="1"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</row>
    <row r="571" spans="3:13" ht="12.75" customHeight="1"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</row>
    <row r="572" spans="3:13" ht="12.75" customHeight="1"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</row>
    <row r="573" spans="3:13" ht="12.75" customHeight="1"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</row>
    <row r="574" spans="3:13" ht="12.75" customHeight="1"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</row>
    <row r="575" spans="3:13" ht="12.75" customHeight="1"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</row>
    <row r="576" spans="3:13" ht="12.75" customHeight="1"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</row>
    <row r="577" spans="3:13" ht="12.75" customHeight="1"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</row>
    <row r="578" spans="3:13" ht="12.75" customHeight="1"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</row>
    <row r="579" spans="3:13" ht="12.75" customHeight="1"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</row>
    <row r="580" spans="3:13" ht="12.75" customHeight="1"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</row>
    <row r="581" spans="3:13" ht="12.75" customHeight="1"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</row>
    <row r="582" spans="3:13" ht="12.75" customHeight="1"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</row>
    <row r="583" spans="3:13" ht="12.75" customHeight="1"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</row>
    <row r="584" spans="3:13" ht="12.75" customHeight="1"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</row>
    <row r="585" spans="3:13" ht="12.75" customHeight="1"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</row>
    <row r="586" spans="3:13" ht="12.75" customHeight="1"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</row>
    <row r="587" spans="3:13" ht="12.75" customHeight="1"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</row>
    <row r="588" spans="3:13" ht="12.75" customHeight="1"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</row>
    <row r="589" spans="3:13" ht="12.75" customHeight="1"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</row>
    <row r="590" spans="3:13" ht="12.75" customHeight="1"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</row>
    <row r="591" spans="3:13" ht="12.75" customHeight="1"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</row>
    <row r="592" spans="3:13" ht="12.75" customHeight="1"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</row>
    <row r="593" spans="3:13" ht="12.75" customHeight="1"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</row>
    <row r="594" spans="3:13" ht="12.75" customHeight="1"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</row>
    <row r="595" spans="3:13" ht="12.75" customHeight="1"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</row>
    <row r="596" spans="3:13" ht="12.75" customHeight="1"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</row>
    <row r="597" spans="3:13" ht="12.75" customHeight="1"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</row>
    <row r="598" spans="3:13" ht="12.75" customHeight="1"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</row>
    <row r="599" spans="3:13" ht="12.75" customHeight="1"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</row>
    <row r="600" spans="3:13" ht="12.75" customHeight="1"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</row>
    <row r="601" spans="3:13" ht="12.75" customHeight="1"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</row>
    <row r="602" spans="3:13" ht="12.75" customHeight="1"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</row>
    <row r="603" spans="3:13" ht="12.75" customHeight="1"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</row>
    <row r="604" spans="3:13" ht="12.75" customHeight="1"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</row>
    <row r="605" spans="3:13" ht="12.75" customHeight="1"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</row>
    <row r="606" spans="3:13" ht="12.75" customHeight="1"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</row>
    <row r="607" spans="3:13" ht="12.75" customHeight="1"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</row>
    <row r="608" spans="3:13" ht="12.75" customHeight="1"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</row>
    <row r="609" spans="3:13" ht="12.75" customHeight="1"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</row>
    <row r="610" spans="3:13" ht="12.75" customHeight="1"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</row>
    <row r="611" spans="3:13" ht="12.75" customHeight="1"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</row>
    <row r="612" spans="3:13" ht="12.75" customHeight="1"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</row>
    <row r="613" spans="3:13" ht="12.75" customHeight="1"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</row>
    <row r="614" spans="3:13" ht="12.75" customHeight="1"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</row>
    <row r="615" spans="3:13" ht="12.75" customHeight="1"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</row>
    <row r="616" spans="3:13" ht="12.75" customHeight="1"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</row>
    <row r="617" spans="3:13" ht="12.75" customHeight="1"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</row>
    <row r="618" spans="3:13" ht="12.75" customHeight="1"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</row>
    <row r="619" spans="3:13" ht="12.75" customHeight="1"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</row>
    <row r="620" spans="3:13" ht="12.75" customHeight="1"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</row>
    <row r="621" spans="3:13" ht="12.75" customHeight="1"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</row>
    <row r="622" spans="3:13" ht="12.75" customHeight="1"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</row>
    <row r="623" spans="3:13" ht="12.75" customHeight="1"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</row>
    <row r="624" spans="3:13" ht="12.75" customHeight="1"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</row>
    <row r="625" spans="3:13" ht="12.75" customHeight="1"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</row>
    <row r="626" spans="3:13" ht="12.75" customHeight="1"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</row>
    <row r="627" spans="3:13" ht="12.75" customHeight="1"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</row>
    <row r="628" spans="3:13" ht="12.75" customHeight="1"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</row>
    <row r="629" spans="3:13" ht="12.75" customHeight="1"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</row>
    <row r="630" spans="3:13" ht="12.75" customHeight="1"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</row>
    <row r="631" spans="3:13" ht="12.75" customHeight="1"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</row>
    <row r="632" spans="3:13" ht="12.75" customHeight="1"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</row>
    <row r="633" spans="3:13" ht="12.75" customHeight="1"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</row>
    <row r="634" spans="3:13" ht="12.75" customHeight="1"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</row>
    <row r="635" spans="3:13" ht="12.75" customHeight="1"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</row>
    <row r="636" spans="3:13" ht="12.75" customHeight="1"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</row>
    <row r="637" spans="3:13" ht="12.75" customHeight="1"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</row>
    <row r="638" spans="3:13" ht="12.75" customHeight="1"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</row>
    <row r="639" spans="3:13" ht="12.75" customHeight="1"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</row>
    <row r="640" spans="3:13" ht="12.75" customHeight="1"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</row>
    <row r="641" spans="3:13" ht="12.75" customHeight="1"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</row>
    <row r="642" spans="3:13" ht="12.75" customHeight="1"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</row>
    <row r="643" spans="3:13" ht="12.75" customHeight="1"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</row>
    <row r="644" spans="3:13" ht="12.75" customHeight="1"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</row>
    <row r="645" spans="3:13" ht="12.75" customHeight="1"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</row>
    <row r="646" spans="3:13" ht="12.75" customHeight="1"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</row>
    <row r="647" spans="3:13" ht="12.75" customHeight="1"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</row>
    <row r="648" spans="3:13" ht="12.75" customHeight="1"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</row>
    <row r="649" spans="3:13" ht="12.75" customHeight="1"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</row>
    <row r="650" spans="3:13" ht="12.75" customHeight="1"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</row>
    <row r="651" spans="3:13" ht="12.75" customHeight="1"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</row>
    <row r="652" spans="3:13" ht="12.75" customHeight="1"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</row>
    <row r="653" spans="3:13" ht="12.75" customHeight="1"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</row>
    <row r="654" spans="3:13" ht="12.75" customHeight="1"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</row>
    <row r="655" spans="3:13" ht="12.75" customHeight="1"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</row>
    <row r="656" spans="3:13" ht="12.75" customHeight="1"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</row>
    <row r="657" spans="3:13" ht="12.75" customHeight="1"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</row>
    <row r="658" spans="3:13" ht="12.75" customHeight="1"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</row>
    <row r="659" spans="3:13" ht="12.75" customHeight="1"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</row>
    <row r="660" spans="3:13" ht="12.75" customHeight="1"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</row>
    <row r="661" spans="3:13" ht="12.75" customHeight="1"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</row>
    <row r="662" spans="3:13" ht="12.75" customHeight="1"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</row>
    <row r="663" spans="3:13" ht="12.75" customHeight="1"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</row>
    <row r="664" spans="3:13" ht="12.75" customHeight="1"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</row>
    <row r="665" spans="3:13" ht="12.75" customHeight="1"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</row>
    <row r="666" spans="3:13" ht="12.75" customHeight="1"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</row>
    <row r="667" spans="3:13" ht="12.75" customHeight="1"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</row>
    <row r="668" spans="3:13" ht="12.75" customHeight="1"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</row>
    <row r="669" spans="3:13" ht="12.75" customHeight="1"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</row>
    <row r="670" spans="3:13" ht="12.75" customHeight="1"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</row>
    <row r="671" spans="3:13" ht="12.75" customHeight="1"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</row>
    <row r="672" spans="3:13" ht="12.75" customHeight="1"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</row>
    <row r="673" spans="3:13" ht="12.75" customHeight="1"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</row>
    <row r="674" spans="3:13" ht="12.75" customHeight="1"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</row>
    <row r="675" spans="3:13" ht="12.75" customHeight="1"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</row>
    <row r="676" spans="3:13" ht="12.75" customHeight="1"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</row>
    <row r="677" spans="3:13" ht="12.75" customHeight="1"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</row>
    <row r="678" spans="3:13" ht="12.75" customHeight="1"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</row>
    <row r="679" spans="3:13" ht="12.75" customHeight="1"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</row>
    <row r="680" spans="3:13" ht="12.75" customHeight="1"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</row>
    <row r="681" spans="3:13" ht="12.75" customHeight="1"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</row>
    <row r="682" spans="3:13" ht="12.75" customHeight="1"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</row>
    <row r="683" spans="3:13" ht="12.75" customHeight="1"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</row>
    <row r="684" spans="3:13" ht="12.75" customHeight="1"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</row>
    <row r="685" spans="3:13" ht="12.75" customHeight="1"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</row>
    <row r="686" spans="3:13" ht="12.75" customHeight="1"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</row>
    <row r="687" spans="3:13" ht="12.75" customHeight="1"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</row>
    <row r="688" spans="3:13" ht="12.75" customHeight="1"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</row>
    <row r="689" spans="3:13" ht="12.75" customHeight="1"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</row>
    <row r="690" spans="3:13" ht="12.75" customHeight="1"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</row>
    <row r="691" spans="3:13" ht="12.75" customHeight="1"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</row>
    <row r="692" spans="3:13" ht="12.75" customHeight="1"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</row>
    <row r="693" spans="3:13" ht="12.75" customHeight="1"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</row>
    <row r="694" spans="3:13" ht="12.75" customHeight="1"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</row>
    <row r="695" spans="3:13" ht="12.75" customHeight="1"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</row>
    <row r="696" spans="3:13" ht="12.75" customHeight="1"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</row>
    <row r="697" spans="3:13" ht="12.75" customHeight="1"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</row>
    <row r="698" spans="3:13" ht="12.75" customHeight="1"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</row>
    <row r="699" spans="3:13" ht="12.75" customHeight="1"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</row>
    <row r="700" spans="3:13" ht="12.75" customHeight="1"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</row>
    <row r="701" spans="3:13" ht="12.75" customHeight="1"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</row>
    <row r="702" spans="3:13" ht="12.75" customHeight="1"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</row>
    <row r="703" spans="3:13" ht="12.75" customHeight="1"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</row>
    <row r="704" spans="3:13" ht="12.75" customHeight="1"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</row>
    <row r="705" spans="3:13" ht="12.75" customHeight="1"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</row>
    <row r="706" spans="3:13" ht="12.75" customHeight="1"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</row>
    <row r="707" spans="3:13" ht="12.75" customHeight="1"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</row>
    <row r="708" spans="3:13" ht="12.75" customHeight="1"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</row>
    <row r="709" spans="3:13" ht="12.75" customHeight="1"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</row>
    <row r="710" spans="3:13" ht="12.75" customHeight="1"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</row>
    <row r="711" spans="3:13" ht="12.75" customHeight="1"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</row>
    <row r="712" spans="3:13" ht="12.75" customHeight="1"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</row>
    <row r="713" spans="3:13" ht="12.75" customHeight="1"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</row>
    <row r="714" spans="3:13" ht="12.75" customHeight="1"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</row>
    <row r="715" spans="3:13" ht="12.75" customHeight="1"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</row>
    <row r="716" spans="3:13" ht="12.75" customHeight="1"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</row>
    <row r="717" spans="3:13" ht="12.75" customHeight="1"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</row>
    <row r="718" spans="3:13" ht="12.75" customHeight="1"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</row>
    <row r="719" spans="3:13" ht="12.75" customHeight="1"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</row>
    <row r="720" spans="3:13" ht="12.75" customHeight="1"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</row>
    <row r="721" spans="3:13" ht="12.75" customHeight="1"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</row>
    <row r="722" spans="3:13" ht="12.75" customHeight="1"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</row>
    <row r="723" spans="3:13" ht="12.75" customHeight="1"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</row>
  </sheetData>
  <mergeCells count="1">
    <mergeCell ref="A1:K1"/>
  </mergeCells>
  <printOptions horizontalCentered="1"/>
  <pageMargins left="0.5118110236220472" right="0.5118110236220472" top="0.3937007874015748" bottom="1" header="0.5118110236220472" footer="0.2362204724409449"/>
  <pageSetup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M29"/>
  <sheetViews>
    <sheetView zoomScale="75" zoomScaleNormal="75" workbookViewId="0" topLeftCell="A1">
      <selection activeCell="A18" sqref="A18:K18"/>
    </sheetView>
  </sheetViews>
  <sheetFormatPr defaultColWidth="11.421875" defaultRowHeight="12.75" customHeight="1"/>
  <cols>
    <col min="1" max="1" width="1.7109375" style="3" customWidth="1"/>
    <col min="2" max="2" width="36.57421875" style="3" customWidth="1"/>
    <col min="3" max="5" width="6.7109375" style="3" customWidth="1"/>
    <col min="6" max="6" width="1.421875" style="3" customWidth="1"/>
    <col min="7" max="9" width="6.7109375" style="3" customWidth="1"/>
    <col min="10" max="10" width="1.421875" style="3" customWidth="1"/>
    <col min="11" max="11" width="6.7109375" style="3" customWidth="1"/>
    <col min="12" max="12" width="0.9921875" style="3" customWidth="1"/>
    <col min="13" max="251" width="9.140625" style="3" customWidth="1"/>
    <col min="252" max="16384" width="11.421875" style="3" customWidth="1"/>
  </cols>
  <sheetData>
    <row r="1" spans="1:11" ht="12.75" customHeight="1">
      <c r="A1" s="155" t="s">
        <v>183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2" ht="15" customHeight="1">
      <c r="A2" s="1" t="s">
        <v>182</v>
      </c>
      <c r="B2" s="2"/>
      <c r="C2" s="2"/>
      <c r="D2" s="2"/>
      <c r="E2" s="2"/>
      <c r="F2" s="2"/>
      <c r="G2" s="2"/>
      <c r="H2" s="2"/>
      <c r="I2" s="2"/>
      <c r="J2" s="2"/>
      <c r="K2" s="2"/>
      <c r="L2" s="11"/>
    </row>
    <row r="3" spans="1:11" ht="12.75">
      <c r="A3" s="88" t="s">
        <v>145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2.75">
      <c r="A4" s="4"/>
      <c r="B4" s="18"/>
      <c r="C4" s="19"/>
      <c r="D4" s="19"/>
      <c r="E4" s="19"/>
      <c r="F4" s="19"/>
      <c r="G4" s="19"/>
      <c r="H4" s="19"/>
      <c r="I4" s="19"/>
      <c r="J4" s="19"/>
      <c r="K4" s="19"/>
      <c r="L4" s="4"/>
    </row>
    <row r="5" spans="2:11" ht="8.25" customHeight="1">
      <c r="B5" s="1"/>
      <c r="C5" s="2"/>
      <c r="D5" s="2"/>
      <c r="E5" s="2"/>
      <c r="F5" s="2"/>
      <c r="G5" s="2"/>
      <c r="H5" s="2"/>
      <c r="I5" s="2"/>
      <c r="J5" s="2"/>
      <c r="K5" s="2"/>
    </row>
    <row r="6" spans="3:11" ht="9.75" customHeight="1">
      <c r="C6" s="5" t="s">
        <v>83</v>
      </c>
      <c r="D6" s="5"/>
      <c r="E6" s="5"/>
      <c r="F6" s="5"/>
      <c r="G6" s="5" t="s">
        <v>84</v>
      </c>
      <c r="H6" s="2"/>
      <c r="I6" s="5"/>
      <c r="J6" s="5"/>
      <c r="K6" s="5" t="s">
        <v>85</v>
      </c>
    </row>
    <row r="7" spans="1:11" ht="9.75" customHeight="1">
      <c r="A7" s="6" t="s">
        <v>142</v>
      </c>
      <c r="C7" s="7" t="s">
        <v>98</v>
      </c>
      <c r="D7" s="7" t="s">
        <v>99</v>
      </c>
      <c r="E7" s="7" t="s">
        <v>100</v>
      </c>
      <c r="F7" s="7"/>
      <c r="G7" s="7" t="s">
        <v>98</v>
      </c>
      <c r="H7" s="7" t="s">
        <v>99</v>
      </c>
      <c r="I7" s="7" t="s">
        <v>100</v>
      </c>
      <c r="J7" s="7"/>
      <c r="K7" s="5" t="s">
        <v>88</v>
      </c>
    </row>
    <row r="8" spans="1:12" ht="9" customHeight="1">
      <c r="A8" s="4"/>
      <c r="B8" s="4"/>
      <c r="C8" s="20"/>
      <c r="D8" s="20"/>
      <c r="E8" s="20"/>
      <c r="F8" s="20"/>
      <c r="G8" s="20"/>
      <c r="H8" s="20"/>
      <c r="I8" s="20"/>
      <c r="J8" s="20"/>
      <c r="K8" s="21"/>
      <c r="L8" s="4"/>
    </row>
    <row r="9" spans="3:11" ht="9.75" customHeight="1">
      <c r="C9" s="7"/>
      <c r="D9" s="7"/>
      <c r="E9" s="7"/>
      <c r="F9" s="7"/>
      <c r="G9" s="7"/>
      <c r="H9" s="7"/>
      <c r="I9" s="7"/>
      <c r="J9" s="7"/>
      <c r="K9" s="5"/>
    </row>
    <row r="10" spans="1:11" ht="13.5" customHeight="1">
      <c r="A10" s="16" t="s">
        <v>159</v>
      </c>
      <c r="B10" s="24"/>
      <c r="C10" s="26">
        <f>SUM(C11:C12)</f>
        <v>57</v>
      </c>
      <c r="D10" s="26">
        <f>SUM(D11:D12)</f>
        <v>163</v>
      </c>
      <c r="E10" s="26">
        <f>SUM(C10:D10)</f>
        <v>220</v>
      </c>
      <c r="F10" s="26"/>
      <c r="G10" s="26">
        <f>SUM(G11:G12)</f>
        <v>123</v>
      </c>
      <c r="H10" s="26">
        <f>SUM(H11:H12)</f>
        <v>630</v>
      </c>
      <c r="I10" s="26">
        <f>SUM(G10:H10)</f>
        <v>753</v>
      </c>
      <c r="J10" s="26"/>
      <c r="K10" s="26">
        <f>(E10+I10)</f>
        <v>973</v>
      </c>
    </row>
    <row r="11" spans="2:12" ht="12.75">
      <c r="B11" s="24" t="s">
        <v>137</v>
      </c>
      <c r="C11" s="133">
        <v>57</v>
      </c>
      <c r="D11" s="133">
        <v>163</v>
      </c>
      <c r="E11" s="26">
        <f>SUM(C11:D11)</f>
        <v>220</v>
      </c>
      <c r="F11" s="97"/>
      <c r="G11" s="133">
        <v>105</v>
      </c>
      <c r="H11" s="133">
        <v>578</v>
      </c>
      <c r="I11" s="26">
        <f>SUM(G11:H11)</f>
        <v>683</v>
      </c>
      <c r="J11" s="26"/>
      <c r="K11" s="26">
        <f>SUM(E11,I11)</f>
        <v>903</v>
      </c>
      <c r="L11" s="12"/>
    </row>
    <row r="12" spans="2:13" ht="12.75">
      <c r="B12" s="24" t="s">
        <v>82</v>
      </c>
      <c r="C12" s="119">
        <v>0</v>
      </c>
      <c r="D12" s="119">
        <v>0</v>
      </c>
      <c r="E12" s="26">
        <f>SUM(C12:D12)</f>
        <v>0</v>
      </c>
      <c r="F12" s="121"/>
      <c r="G12" s="119">
        <v>18</v>
      </c>
      <c r="H12" s="119">
        <v>52</v>
      </c>
      <c r="I12" s="26">
        <f>SUM(G12:H12)</f>
        <v>70</v>
      </c>
      <c r="J12" s="118"/>
      <c r="K12" s="118">
        <f>SUM(E12,I12)</f>
        <v>70</v>
      </c>
      <c r="L12" s="122"/>
      <c r="M12" s="123"/>
    </row>
    <row r="13" spans="2:13" ht="12.75">
      <c r="B13" s="24"/>
      <c r="C13" s="118"/>
      <c r="D13" s="118"/>
      <c r="E13" s="118"/>
      <c r="F13" s="118"/>
      <c r="G13" s="118"/>
      <c r="H13" s="118"/>
      <c r="I13" s="118"/>
      <c r="J13" s="118"/>
      <c r="K13" s="118"/>
      <c r="L13" s="122"/>
      <c r="M13" s="122"/>
    </row>
    <row r="14" spans="1:13" ht="12.75" customHeight="1">
      <c r="A14" s="16" t="s">
        <v>160</v>
      </c>
      <c r="B14" s="24"/>
      <c r="C14" s="124">
        <f>SUM(C15:C15)</f>
        <v>2</v>
      </c>
      <c r="D14" s="124">
        <f>SUM(D15:D15)</f>
        <v>1</v>
      </c>
      <c r="E14" s="124">
        <f>SUM(E15:E15)</f>
        <v>3</v>
      </c>
      <c r="F14" s="124"/>
      <c r="G14" s="124">
        <f>SUM(G15:G15)</f>
        <v>1</v>
      </c>
      <c r="H14" s="124">
        <f>SUM(H15:H15)</f>
        <v>0</v>
      </c>
      <c r="I14" s="124">
        <f>SUM(I15:I15)</f>
        <v>1</v>
      </c>
      <c r="J14" s="124"/>
      <c r="K14" s="118">
        <f>SUM(E14,I14)</f>
        <v>4</v>
      </c>
      <c r="L14" s="123"/>
      <c r="M14" s="123"/>
    </row>
    <row r="15" spans="1:13" ht="12.75">
      <c r="A15" s="3" t="s">
        <v>129</v>
      </c>
      <c r="B15" s="100" t="s">
        <v>62</v>
      </c>
      <c r="C15" s="121">
        <v>2</v>
      </c>
      <c r="D15" s="121">
        <v>1</v>
      </c>
      <c r="E15" s="124">
        <v>3</v>
      </c>
      <c r="F15" s="121"/>
      <c r="G15" s="121">
        <v>1</v>
      </c>
      <c r="H15" s="121">
        <v>0</v>
      </c>
      <c r="I15" s="121">
        <v>1</v>
      </c>
      <c r="J15" s="121"/>
      <c r="K15" s="118">
        <f>SUM(E15,I15)</f>
        <v>4</v>
      </c>
      <c r="L15" s="123"/>
      <c r="M15" s="125"/>
    </row>
    <row r="16" spans="1:13" ht="12.75">
      <c r="A16" s="4"/>
      <c r="B16" s="22"/>
      <c r="C16" s="126"/>
      <c r="D16" s="126"/>
      <c r="E16" s="126"/>
      <c r="F16" s="126"/>
      <c r="G16" s="126"/>
      <c r="H16" s="126"/>
      <c r="I16" s="126"/>
      <c r="J16" s="126"/>
      <c r="K16" s="126"/>
      <c r="L16" s="127"/>
      <c r="M16" s="123"/>
    </row>
    <row r="17" spans="2:13" ht="8.25" customHeight="1">
      <c r="B17" s="25"/>
      <c r="C17" s="118"/>
      <c r="D17" s="118"/>
      <c r="E17" s="118"/>
      <c r="F17" s="118"/>
      <c r="G17" s="118"/>
      <c r="H17" s="118"/>
      <c r="I17" s="118"/>
      <c r="J17" s="118"/>
      <c r="K17" s="118"/>
      <c r="L17" s="123"/>
      <c r="M17" s="123"/>
    </row>
    <row r="18" spans="1:13" ht="12.75">
      <c r="A18" s="13" t="s">
        <v>95</v>
      </c>
      <c r="B18" s="77"/>
      <c r="C18" s="148">
        <f>SUM(C14,C10)</f>
        <v>59</v>
      </c>
      <c r="D18" s="148">
        <f>SUM(D14,D10)</f>
        <v>164</v>
      </c>
      <c r="E18" s="148">
        <f>SUM(C18:D18)</f>
        <v>223</v>
      </c>
      <c r="F18" s="148"/>
      <c r="G18" s="148">
        <f>SUM(G14,G10)</f>
        <v>124</v>
      </c>
      <c r="H18" s="148">
        <f>SUM(H14,H10)</f>
        <v>630</v>
      </c>
      <c r="I18" s="148">
        <f>SUM(G18:H18)</f>
        <v>754</v>
      </c>
      <c r="J18" s="148"/>
      <c r="K18" s="148">
        <f>SUM(I18,E18)</f>
        <v>977</v>
      </c>
      <c r="L18" s="123"/>
      <c r="M18" s="123"/>
    </row>
    <row r="19" spans="1:13" ht="8.25" customHeight="1">
      <c r="A19" s="4"/>
      <c r="B19" s="4"/>
      <c r="C19" s="126"/>
      <c r="D19" s="126"/>
      <c r="E19" s="126"/>
      <c r="F19" s="126"/>
      <c r="G19" s="126"/>
      <c r="H19" s="126"/>
      <c r="I19" s="126"/>
      <c r="J19" s="126"/>
      <c r="K19" s="126"/>
      <c r="L19" s="127"/>
      <c r="M19" s="123"/>
    </row>
    <row r="20" spans="3:13" ht="12.75">
      <c r="C20" s="122"/>
      <c r="D20" s="122"/>
      <c r="E20" s="122"/>
      <c r="F20" s="122"/>
      <c r="G20" s="122"/>
      <c r="H20" s="122"/>
      <c r="I20" s="122"/>
      <c r="J20" s="122"/>
      <c r="K20" s="122"/>
      <c r="L20" s="123"/>
      <c r="M20" s="123"/>
    </row>
    <row r="21" spans="1:13" ht="11.25" customHeight="1">
      <c r="A21" s="23" t="s">
        <v>161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  <row r="22" spans="1:13" ht="11.25" customHeight="1">
      <c r="A22" s="23" t="s">
        <v>162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</row>
    <row r="23" spans="1:13" ht="11.25" customHeight="1">
      <c r="A23" s="15" t="s">
        <v>163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</row>
    <row r="24" spans="3:13" ht="11.25" customHeight="1">
      <c r="C24" s="128"/>
      <c r="D24" s="128"/>
      <c r="E24" s="128"/>
      <c r="F24" s="128"/>
      <c r="G24" s="128"/>
      <c r="H24" s="128"/>
      <c r="I24" s="128"/>
      <c r="J24" s="123"/>
      <c r="K24" s="123"/>
      <c r="L24" s="123"/>
      <c r="M24" s="123"/>
    </row>
    <row r="25" spans="1:13" ht="11.25" customHeight="1">
      <c r="A25" s="6" t="s">
        <v>96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  <row r="26" spans="3:13" ht="12.75" customHeight="1"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</row>
    <row r="27" spans="3:13" ht="12.75" customHeight="1"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</row>
    <row r="28" spans="3:13" ht="12.75" customHeight="1"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</row>
    <row r="29" spans="3:13" ht="12.75" customHeight="1"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</row>
  </sheetData>
  <mergeCells count="1">
    <mergeCell ref="A1:K1"/>
  </mergeCells>
  <printOptions horizontalCentered="1"/>
  <pageMargins left="0.5" right="0.5" top="0.82" bottom="1" header="0.511811024" footer="0.511811024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workbookViewId="0" topLeftCell="A1">
      <selection activeCell="A29" sqref="A29:K29"/>
    </sheetView>
  </sheetViews>
  <sheetFormatPr defaultColWidth="11.421875" defaultRowHeight="12.75"/>
  <cols>
    <col min="1" max="1" width="1.7109375" style="43" customWidth="1"/>
    <col min="2" max="2" width="35.7109375" style="61" customWidth="1"/>
    <col min="3" max="5" width="8.28125" style="61" customWidth="1"/>
    <col min="6" max="6" width="1.7109375" style="61" customWidth="1"/>
    <col min="7" max="9" width="8.28125" style="61" customWidth="1"/>
    <col min="10" max="10" width="1.7109375" style="61" customWidth="1"/>
    <col min="11" max="11" width="8.28125" style="61" customWidth="1"/>
    <col min="12" max="12" width="1.1484375" style="43" customWidth="1"/>
    <col min="13" max="16384" width="11.421875" style="43" customWidth="1"/>
  </cols>
  <sheetData>
    <row r="1" spans="1:11" ht="12.75">
      <c r="A1" s="156" t="s">
        <v>183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2" ht="12.75">
      <c r="A2" s="39" t="s">
        <v>164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12.75">
      <c r="A3" s="88" t="s">
        <v>145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12.75">
      <c r="A4" s="44"/>
      <c r="B4" s="45"/>
      <c r="C4" s="46"/>
      <c r="D4" s="46"/>
      <c r="E4" s="46"/>
      <c r="F4" s="46"/>
      <c r="G4" s="46"/>
      <c r="H4" s="46"/>
      <c r="I4" s="46"/>
      <c r="J4" s="46"/>
      <c r="K4" s="46"/>
      <c r="L4" s="45"/>
    </row>
    <row r="5" spans="1:12" ht="8.25" customHeight="1">
      <c r="A5" s="39"/>
      <c r="B5" s="40"/>
      <c r="C5" s="41"/>
      <c r="D5" s="41"/>
      <c r="E5" s="41"/>
      <c r="F5" s="41"/>
      <c r="G5" s="41"/>
      <c r="H5" s="41"/>
      <c r="I5" s="41"/>
      <c r="J5" s="41"/>
      <c r="K5" s="41"/>
      <c r="L5" s="40"/>
    </row>
    <row r="6" spans="1:12" ht="10.5" customHeight="1">
      <c r="A6" s="39"/>
      <c r="B6" s="43"/>
      <c r="C6" s="47" t="s">
        <v>83</v>
      </c>
      <c r="D6" s="47"/>
      <c r="E6" s="47"/>
      <c r="F6" s="47"/>
      <c r="G6" s="47" t="s">
        <v>84</v>
      </c>
      <c r="H6" s="47"/>
      <c r="I6" s="47"/>
      <c r="J6" s="47"/>
      <c r="K6" s="48" t="s">
        <v>85</v>
      </c>
      <c r="L6" s="49"/>
    </row>
    <row r="7" spans="1:12" s="54" customFormat="1" ht="10.5" customHeight="1">
      <c r="A7" s="50"/>
      <c r="B7" s="51" t="s">
        <v>108</v>
      </c>
      <c r="C7" s="52" t="s">
        <v>98</v>
      </c>
      <c r="D7" s="52" t="s">
        <v>99</v>
      </c>
      <c r="E7" s="52" t="s">
        <v>88</v>
      </c>
      <c r="F7" s="52"/>
      <c r="G7" s="52" t="s">
        <v>98</v>
      </c>
      <c r="H7" s="52" t="s">
        <v>99</v>
      </c>
      <c r="I7" s="52" t="s">
        <v>88</v>
      </c>
      <c r="J7" s="52"/>
      <c r="K7" s="48" t="s">
        <v>88</v>
      </c>
      <c r="L7" s="53"/>
    </row>
    <row r="8" spans="1:12" s="54" customFormat="1" ht="8.25" customHeight="1">
      <c r="A8" s="55"/>
      <c r="B8" s="56"/>
      <c r="C8" s="57"/>
      <c r="D8" s="57"/>
      <c r="E8" s="57"/>
      <c r="F8" s="57"/>
      <c r="G8" s="57"/>
      <c r="H8" s="57"/>
      <c r="I8" s="57"/>
      <c r="J8" s="57"/>
      <c r="K8" s="57"/>
      <c r="L8" s="58"/>
    </row>
    <row r="9" spans="2:11" ht="12.75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2.75">
      <c r="A10" s="43" t="s">
        <v>109</v>
      </c>
      <c r="B10" s="59"/>
      <c r="C10" s="60">
        <f>SUM(C11:C19)</f>
        <v>7341</v>
      </c>
      <c r="D10" s="60">
        <f>SUM(D11:D19)</f>
        <v>7418</v>
      </c>
      <c r="E10" s="60">
        <f>SUM(C10:D10)</f>
        <v>14759</v>
      </c>
      <c r="F10" s="60"/>
      <c r="G10" s="60">
        <f>SUM(G11,G12,G13,G14,G15,G16,G17,G18,G19)</f>
        <v>15302</v>
      </c>
      <c r="H10" s="60">
        <f>SUM(H11,H12,H13,H14,H15,H16,H17,H18,H19)</f>
        <v>15204</v>
      </c>
      <c r="I10" s="60">
        <f>SUM(G10:H10)</f>
        <v>30506</v>
      </c>
      <c r="J10" s="60"/>
      <c r="K10" s="60">
        <f>SUM(K11,K12,K13,K14,K15,K16,K17,K18,K19)</f>
        <v>45265</v>
      </c>
    </row>
    <row r="11" spans="2:12" ht="12.75">
      <c r="B11" s="61" t="s">
        <v>110</v>
      </c>
      <c r="C11" s="30">
        <v>670</v>
      </c>
      <c r="D11" s="30">
        <v>613</v>
      </c>
      <c r="E11" s="30">
        <v>1283</v>
      </c>
      <c r="F11" s="30"/>
      <c r="G11" s="30">
        <v>1406</v>
      </c>
      <c r="H11" s="30">
        <v>1300</v>
      </c>
      <c r="I11" s="30">
        <v>2706</v>
      </c>
      <c r="J11" s="30"/>
      <c r="K11" s="30">
        <v>3989</v>
      </c>
      <c r="L11" s="61"/>
    </row>
    <row r="12" spans="2:11" ht="12.75">
      <c r="B12" s="61" t="s">
        <v>106</v>
      </c>
      <c r="C12" s="30">
        <v>593</v>
      </c>
      <c r="D12" s="30">
        <v>557</v>
      </c>
      <c r="E12" s="30">
        <v>1150</v>
      </c>
      <c r="F12" s="30"/>
      <c r="G12" s="30">
        <v>1392</v>
      </c>
      <c r="H12" s="30">
        <v>1234</v>
      </c>
      <c r="I12" s="30">
        <v>2626</v>
      </c>
      <c r="J12" s="30"/>
      <c r="K12" s="30">
        <v>3776</v>
      </c>
    </row>
    <row r="13" spans="2:11" ht="12.75">
      <c r="B13" s="61" t="s">
        <v>111</v>
      </c>
      <c r="C13" s="30">
        <v>522</v>
      </c>
      <c r="D13" s="30">
        <v>539</v>
      </c>
      <c r="E13" s="30">
        <v>1061</v>
      </c>
      <c r="F13" s="30"/>
      <c r="G13" s="30">
        <v>1195</v>
      </c>
      <c r="H13" s="30">
        <v>1164</v>
      </c>
      <c r="I13" s="30">
        <v>2359</v>
      </c>
      <c r="J13" s="30"/>
      <c r="K13" s="30">
        <v>3420</v>
      </c>
    </row>
    <row r="14" spans="2:11" ht="12.75">
      <c r="B14" s="61" t="s">
        <v>112</v>
      </c>
      <c r="C14" s="30">
        <v>685</v>
      </c>
      <c r="D14" s="30">
        <v>797</v>
      </c>
      <c r="E14" s="30">
        <v>1482</v>
      </c>
      <c r="F14" s="30"/>
      <c r="G14" s="30">
        <v>1424</v>
      </c>
      <c r="H14" s="30">
        <v>1543</v>
      </c>
      <c r="I14" s="30">
        <v>2967</v>
      </c>
      <c r="J14" s="30"/>
      <c r="K14" s="30">
        <v>4449</v>
      </c>
    </row>
    <row r="15" spans="2:11" ht="12.75">
      <c r="B15" s="61" t="s">
        <v>113</v>
      </c>
      <c r="C15" s="30">
        <v>1545</v>
      </c>
      <c r="D15" s="30">
        <v>1511</v>
      </c>
      <c r="E15" s="30">
        <v>3056</v>
      </c>
      <c r="F15" s="30"/>
      <c r="G15" s="30">
        <v>3206</v>
      </c>
      <c r="H15" s="30">
        <v>3055</v>
      </c>
      <c r="I15" s="30">
        <v>6261</v>
      </c>
      <c r="J15" s="30"/>
      <c r="K15" s="30">
        <v>9317</v>
      </c>
    </row>
    <row r="16" spans="2:11" ht="12.75">
      <c r="B16" s="61" t="s">
        <v>114</v>
      </c>
      <c r="C16" s="30">
        <v>754</v>
      </c>
      <c r="D16" s="30">
        <v>727</v>
      </c>
      <c r="E16" s="30">
        <v>1481</v>
      </c>
      <c r="F16" s="30"/>
      <c r="G16" s="30">
        <v>1554</v>
      </c>
      <c r="H16" s="30">
        <v>1480</v>
      </c>
      <c r="I16" s="30">
        <v>3034</v>
      </c>
      <c r="J16" s="30"/>
      <c r="K16" s="30">
        <v>4515</v>
      </c>
    </row>
    <row r="17" spans="2:11" ht="12.75">
      <c r="B17" s="61" t="s">
        <v>115</v>
      </c>
      <c r="C17" s="30">
        <v>795</v>
      </c>
      <c r="D17" s="30">
        <v>859</v>
      </c>
      <c r="E17" s="30">
        <v>1654</v>
      </c>
      <c r="F17" s="30"/>
      <c r="G17" s="30">
        <v>1599</v>
      </c>
      <c r="H17" s="30">
        <v>1788</v>
      </c>
      <c r="I17" s="30">
        <v>3387</v>
      </c>
      <c r="J17" s="30"/>
      <c r="K17" s="30">
        <v>5041</v>
      </c>
    </row>
    <row r="18" spans="2:11" ht="12.75">
      <c r="B18" s="61" t="s">
        <v>116</v>
      </c>
      <c r="C18" s="30">
        <v>892</v>
      </c>
      <c r="D18" s="30">
        <v>928</v>
      </c>
      <c r="E18" s="30">
        <v>1820</v>
      </c>
      <c r="F18" s="30"/>
      <c r="G18" s="30">
        <v>1812</v>
      </c>
      <c r="H18" s="30">
        <v>1850</v>
      </c>
      <c r="I18" s="30">
        <v>3662</v>
      </c>
      <c r="J18" s="30"/>
      <c r="K18" s="30">
        <v>5482</v>
      </c>
    </row>
    <row r="19" spans="2:11" ht="12.75">
      <c r="B19" s="61" t="s">
        <v>117</v>
      </c>
      <c r="C19" s="30">
        <v>885</v>
      </c>
      <c r="D19" s="30">
        <v>887</v>
      </c>
      <c r="E19" s="30">
        <v>1772</v>
      </c>
      <c r="F19" s="30"/>
      <c r="G19" s="30">
        <v>1714</v>
      </c>
      <c r="H19" s="30">
        <v>1790</v>
      </c>
      <c r="I19" s="30">
        <v>3504</v>
      </c>
      <c r="J19" s="30"/>
      <c r="K19" s="30">
        <v>5276</v>
      </c>
    </row>
    <row r="20" spans="3:11" ht="12.75"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12.75">
      <c r="A21" s="43" t="s">
        <v>118</v>
      </c>
      <c r="C21" s="60">
        <f>SUM(C22:C26)</f>
        <v>8536</v>
      </c>
      <c r="D21" s="60">
        <f>SUM(D22:D26)</f>
        <v>9534</v>
      </c>
      <c r="E21" s="60">
        <f>SUM(C21:D21)</f>
        <v>18070</v>
      </c>
      <c r="F21" s="60"/>
      <c r="G21" s="60">
        <f>SUM(G22:G26)</f>
        <v>16867</v>
      </c>
      <c r="H21" s="60">
        <f>SUM(H22:H26)</f>
        <v>18602</v>
      </c>
      <c r="I21" s="60">
        <f>SUM(G21:H21)</f>
        <v>35469</v>
      </c>
      <c r="J21" s="60"/>
      <c r="K21" s="60">
        <f>SUM(K22:K26)</f>
        <v>53539</v>
      </c>
    </row>
    <row r="22" spans="2:11" ht="12.75">
      <c r="B22" s="61" t="s">
        <v>119</v>
      </c>
      <c r="C22" s="30">
        <v>1713</v>
      </c>
      <c r="D22" s="30">
        <v>2110</v>
      </c>
      <c r="E22" s="30">
        <v>3823</v>
      </c>
      <c r="F22" s="30"/>
      <c r="G22" s="30">
        <v>3182</v>
      </c>
      <c r="H22" s="30">
        <v>3784</v>
      </c>
      <c r="I22" s="30">
        <v>6966</v>
      </c>
      <c r="J22" s="30"/>
      <c r="K22" s="30">
        <v>10789</v>
      </c>
    </row>
    <row r="23" spans="2:11" ht="12.75">
      <c r="B23" s="61" t="s">
        <v>120</v>
      </c>
      <c r="C23" s="30">
        <v>1678</v>
      </c>
      <c r="D23" s="30">
        <v>2127</v>
      </c>
      <c r="E23" s="30">
        <v>3805</v>
      </c>
      <c r="F23" s="30"/>
      <c r="G23" s="30">
        <v>2795</v>
      </c>
      <c r="H23" s="30">
        <v>3624</v>
      </c>
      <c r="I23" s="30">
        <v>6419</v>
      </c>
      <c r="J23" s="30"/>
      <c r="K23" s="30">
        <v>10224</v>
      </c>
    </row>
    <row r="24" spans="2:11" ht="12.75">
      <c r="B24" s="61" t="s">
        <v>121</v>
      </c>
      <c r="C24" s="30">
        <v>1329</v>
      </c>
      <c r="D24" s="30">
        <v>1438</v>
      </c>
      <c r="E24" s="30">
        <v>2767</v>
      </c>
      <c r="F24" s="30"/>
      <c r="G24" s="30">
        <v>3430</v>
      </c>
      <c r="H24" s="30">
        <v>3841</v>
      </c>
      <c r="I24" s="30">
        <v>7271</v>
      </c>
      <c r="J24" s="30"/>
      <c r="K24" s="30">
        <v>10038</v>
      </c>
    </row>
    <row r="25" spans="2:11" ht="12.75">
      <c r="B25" s="61" t="s">
        <v>122</v>
      </c>
      <c r="C25" s="30">
        <v>1813</v>
      </c>
      <c r="D25" s="30">
        <v>1910</v>
      </c>
      <c r="E25" s="30">
        <v>3723</v>
      </c>
      <c r="F25" s="30"/>
      <c r="G25" s="30">
        <v>3709</v>
      </c>
      <c r="H25" s="30">
        <v>3629</v>
      </c>
      <c r="I25" s="30">
        <v>7338</v>
      </c>
      <c r="J25" s="30"/>
      <c r="K25" s="30">
        <v>11061</v>
      </c>
    </row>
    <row r="26" spans="2:11" ht="12.75">
      <c r="B26" s="61" t="s">
        <v>123</v>
      </c>
      <c r="C26" s="30">
        <v>2003</v>
      </c>
      <c r="D26" s="30">
        <v>1949</v>
      </c>
      <c r="E26" s="30">
        <v>3952</v>
      </c>
      <c r="F26" s="30"/>
      <c r="G26" s="30">
        <v>3751</v>
      </c>
      <c r="H26" s="30">
        <v>3724</v>
      </c>
      <c r="I26" s="30">
        <v>7475</v>
      </c>
      <c r="J26" s="30"/>
      <c r="K26" s="30">
        <v>11427</v>
      </c>
    </row>
    <row r="27" spans="1:12" ht="12.75">
      <c r="A27" s="62"/>
      <c r="B27" s="63"/>
      <c r="C27" s="80"/>
      <c r="D27" s="80"/>
      <c r="E27" s="80"/>
      <c r="F27" s="80"/>
      <c r="G27" s="80"/>
      <c r="H27" s="80"/>
      <c r="I27" s="80"/>
      <c r="J27" s="80"/>
      <c r="K27" s="80"/>
      <c r="L27" s="62"/>
    </row>
    <row r="28" spans="1:12" ht="8.25" customHeight="1">
      <c r="A28" s="64"/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4"/>
    </row>
    <row r="29" spans="1:12" ht="12.75">
      <c r="A29" s="149" t="s">
        <v>95</v>
      </c>
      <c r="B29" s="150"/>
      <c r="C29" s="151">
        <f>SUM(C10,C21)</f>
        <v>15877</v>
      </c>
      <c r="D29" s="151">
        <f>SUM(D10,D21)</f>
        <v>16952</v>
      </c>
      <c r="E29" s="151">
        <f>SUM(E10,E21)</f>
        <v>32829</v>
      </c>
      <c r="F29" s="151"/>
      <c r="G29" s="151">
        <f>SUM(G10,G21)</f>
        <v>32169</v>
      </c>
      <c r="H29" s="151">
        <f>SUM(H10,H21)</f>
        <v>33806</v>
      </c>
      <c r="I29" s="151">
        <f>SUM(I10,I21)</f>
        <v>65975</v>
      </c>
      <c r="J29" s="151"/>
      <c r="K29" s="152">
        <f>SUM(E29,I29)</f>
        <v>98804</v>
      </c>
      <c r="L29" s="66"/>
    </row>
    <row r="30" spans="1:12" ht="8.25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2"/>
    </row>
    <row r="31" ht="12.75">
      <c r="A31" s="54"/>
    </row>
    <row r="32" spans="1:15" ht="12.75">
      <c r="A32" s="54" t="s">
        <v>96</v>
      </c>
      <c r="B32" s="79"/>
      <c r="C32" s="36"/>
      <c r="D32" s="36"/>
      <c r="E32" s="36"/>
      <c r="F32" s="36"/>
      <c r="G32" s="36"/>
      <c r="H32" s="36"/>
      <c r="I32" s="36"/>
      <c r="J32" s="36"/>
      <c r="K32" s="36"/>
      <c r="M32" s="36"/>
      <c r="N32" s="36"/>
      <c r="O32" s="36"/>
    </row>
    <row r="33" spans="2:15" ht="12.75">
      <c r="B33" s="79"/>
      <c r="C33" s="36"/>
      <c r="D33" s="36"/>
      <c r="E33" s="36"/>
      <c r="F33" s="36"/>
      <c r="G33" s="36"/>
      <c r="H33" s="36"/>
      <c r="I33" s="36"/>
      <c r="J33" s="36"/>
      <c r="K33" s="36"/>
      <c r="M33" s="36"/>
      <c r="N33" s="36"/>
      <c r="O33" s="36"/>
    </row>
    <row r="34" spans="2:15" ht="12.75">
      <c r="B34" s="79"/>
      <c r="C34" s="36"/>
      <c r="D34" s="36"/>
      <c r="E34" s="36"/>
      <c r="F34" s="36"/>
      <c r="G34" s="36"/>
      <c r="H34" s="36"/>
      <c r="I34" s="36"/>
      <c r="J34" s="36"/>
      <c r="K34" s="36"/>
      <c r="M34" s="36"/>
      <c r="N34" s="36"/>
      <c r="O34" s="36"/>
    </row>
    <row r="35" spans="2:15" ht="12.75">
      <c r="B35" s="79"/>
      <c r="C35" s="36"/>
      <c r="D35" s="36"/>
      <c r="E35" s="36"/>
      <c r="F35" s="36"/>
      <c r="G35" s="36"/>
      <c r="H35" s="36"/>
      <c r="I35" s="36"/>
      <c r="J35" s="36"/>
      <c r="K35" s="36"/>
      <c r="M35" s="36"/>
      <c r="N35" s="36"/>
      <c r="O35" s="36"/>
    </row>
    <row r="36" spans="13:15" ht="12.75">
      <c r="M36" s="36"/>
      <c r="N36" s="36"/>
      <c r="O36" s="36"/>
    </row>
    <row r="37" spans="13:15" ht="12.75">
      <c r="M37" s="36"/>
      <c r="N37" s="36"/>
      <c r="O37" s="36"/>
    </row>
    <row r="38" spans="13:15" ht="12.75">
      <c r="M38" s="36"/>
      <c r="N38" s="36"/>
      <c r="O38" s="36"/>
    </row>
  </sheetData>
  <mergeCells count="1">
    <mergeCell ref="A1:K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5"/>
  <sheetViews>
    <sheetView zoomScale="75" zoomScaleNormal="75" workbookViewId="0" topLeftCell="A1">
      <selection activeCell="A31" sqref="A31:K31"/>
    </sheetView>
  </sheetViews>
  <sheetFormatPr defaultColWidth="11.421875" defaultRowHeight="12.75"/>
  <cols>
    <col min="1" max="1" width="1.7109375" style="30" customWidth="1"/>
    <col min="2" max="2" width="31.8515625" style="30" customWidth="1"/>
    <col min="3" max="5" width="7.00390625" style="30" customWidth="1"/>
    <col min="6" max="6" width="1.421875" style="30" customWidth="1"/>
    <col min="7" max="9" width="7.00390625" style="30" customWidth="1"/>
    <col min="10" max="10" width="1.57421875" style="30" customWidth="1"/>
    <col min="11" max="11" width="7.00390625" style="30" customWidth="1"/>
    <col min="12" max="12" width="0.85546875" style="30" customWidth="1"/>
    <col min="13" max="251" width="9.140625" style="30" customWidth="1"/>
    <col min="252" max="16384" width="11.421875" style="30" customWidth="1"/>
  </cols>
  <sheetData>
    <row r="1" spans="1:11" ht="12.75">
      <c r="A1" s="157" t="s">
        <v>183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2" ht="12.75">
      <c r="A2" s="27" t="s">
        <v>165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88" t="s">
        <v>145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</row>
    <row r="5" spans="1:12" ht="6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3:12" ht="9.75" customHeight="1">
      <c r="C6" s="32" t="s">
        <v>83</v>
      </c>
      <c r="D6" s="29"/>
      <c r="E6" s="32"/>
      <c r="F6" s="33"/>
      <c r="G6" s="32" t="s">
        <v>104</v>
      </c>
      <c r="H6" s="29"/>
      <c r="I6" s="32"/>
      <c r="J6" s="33"/>
      <c r="K6" s="32" t="s">
        <v>85</v>
      </c>
      <c r="L6" s="29"/>
    </row>
    <row r="7" spans="1:12" ht="9.75" customHeight="1">
      <c r="A7" s="33" t="s">
        <v>108</v>
      </c>
      <c r="C7" s="34" t="s">
        <v>98</v>
      </c>
      <c r="D7" s="34" t="s">
        <v>99</v>
      </c>
      <c r="E7" s="34" t="s">
        <v>88</v>
      </c>
      <c r="F7" s="33"/>
      <c r="G7" s="34" t="s">
        <v>98</v>
      </c>
      <c r="H7" s="34" t="s">
        <v>99</v>
      </c>
      <c r="I7" s="34" t="s">
        <v>88</v>
      </c>
      <c r="J7" s="33"/>
      <c r="K7" s="32" t="s">
        <v>88</v>
      </c>
      <c r="L7" s="29"/>
    </row>
    <row r="8" spans="1:12" ht="6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ht="12.75" customHeight="1"/>
    <row r="10" spans="1:2" ht="12.75" customHeight="1">
      <c r="A10" s="30" t="s">
        <v>105</v>
      </c>
      <c r="B10" s="36"/>
    </row>
    <row r="11" spans="1:20" ht="12.75" customHeight="1">
      <c r="A11" s="36"/>
      <c r="B11" s="37" t="s">
        <v>106</v>
      </c>
      <c r="C11" s="36">
        <v>276</v>
      </c>
      <c r="D11" s="36">
        <v>296</v>
      </c>
      <c r="E11" s="30">
        <v>572</v>
      </c>
      <c r="G11" s="67">
        <v>319</v>
      </c>
      <c r="H11" s="67">
        <v>416</v>
      </c>
      <c r="I11" s="30">
        <v>735</v>
      </c>
      <c r="K11" s="30">
        <v>1307</v>
      </c>
      <c r="N11" s="67"/>
      <c r="O11" s="67"/>
      <c r="P11" s="67"/>
      <c r="Q11" s="67"/>
      <c r="R11" s="67"/>
      <c r="S11" s="67"/>
      <c r="T11" s="67"/>
    </row>
    <row r="12" spans="1:20" ht="12.75" customHeight="1">
      <c r="A12" s="35"/>
      <c r="B12" s="35"/>
      <c r="C12" s="82"/>
      <c r="D12" s="82"/>
      <c r="E12" s="35"/>
      <c r="F12" s="35"/>
      <c r="G12" s="82"/>
      <c r="H12" s="82"/>
      <c r="I12" s="35"/>
      <c r="J12" s="35"/>
      <c r="K12" s="35"/>
      <c r="L12" s="35"/>
      <c r="N12" s="67"/>
      <c r="O12" s="67"/>
      <c r="P12" s="67"/>
      <c r="Q12" s="67"/>
      <c r="R12" s="67"/>
      <c r="S12" s="67"/>
      <c r="T12" s="67"/>
    </row>
    <row r="13" spans="14:20" ht="12.75">
      <c r="N13" s="67"/>
      <c r="O13" s="67"/>
      <c r="P13" s="67"/>
      <c r="Q13" s="67"/>
      <c r="R13" s="67"/>
      <c r="S13" s="67"/>
      <c r="T13" s="67"/>
    </row>
    <row r="14" spans="14:20" ht="12.75">
      <c r="N14" s="67"/>
      <c r="O14" s="67"/>
      <c r="P14" s="67"/>
      <c r="Q14" s="67"/>
      <c r="R14" s="67"/>
      <c r="S14" s="67"/>
      <c r="T14" s="67"/>
    </row>
    <row r="15" spans="1:20" ht="12.75">
      <c r="A15" s="157" t="s">
        <v>183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N15" s="67"/>
      <c r="O15" s="67"/>
      <c r="P15" s="67"/>
      <c r="Q15" s="67"/>
      <c r="R15" s="67"/>
      <c r="S15" s="67"/>
      <c r="T15" s="67"/>
    </row>
    <row r="16" spans="1:12" ht="12.75">
      <c r="A16" s="27" t="s">
        <v>166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2.75">
      <c r="A17" s="88" t="s">
        <v>145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9" spans="1:12" ht="6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3:12" ht="9" customHeight="1">
      <c r="C20" s="32" t="s">
        <v>83</v>
      </c>
      <c r="D20" s="29"/>
      <c r="E20" s="32"/>
      <c r="F20" s="33"/>
      <c r="G20" s="32" t="s">
        <v>104</v>
      </c>
      <c r="H20" s="29"/>
      <c r="I20" s="32"/>
      <c r="J20" s="33"/>
      <c r="K20" s="32" t="s">
        <v>85</v>
      </c>
      <c r="L20" s="29"/>
    </row>
    <row r="21" spans="1:12" ht="9" customHeight="1">
      <c r="A21" s="33" t="s">
        <v>143</v>
      </c>
      <c r="C21" s="34" t="s">
        <v>98</v>
      </c>
      <c r="D21" s="34" t="s">
        <v>99</v>
      </c>
      <c r="E21" s="34" t="s">
        <v>88</v>
      </c>
      <c r="F21" s="33"/>
      <c r="G21" s="34" t="s">
        <v>98</v>
      </c>
      <c r="H21" s="34" t="s">
        <v>99</v>
      </c>
      <c r="I21" s="34" t="s">
        <v>88</v>
      </c>
      <c r="J21" s="33"/>
      <c r="K21" s="32" t="s">
        <v>88</v>
      </c>
      <c r="L21" s="29"/>
    </row>
    <row r="22" spans="1:12" ht="6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3:10" ht="12.75">
      <c r="C23" s="81"/>
      <c r="D23" s="81"/>
      <c r="E23" s="81"/>
      <c r="F23" s="81"/>
      <c r="G23" s="81"/>
      <c r="H23" s="81"/>
      <c r="I23" s="81"/>
      <c r="J23" s="81"/>
    </row>
    <row r="24" spans="1:21" ht="12.75">
      <c r="A24" s="30" t="s">
        <v>58</v>
      </c>
      <c r="C24" s="144">
        <v>10</v>
      </c>
      <c r="D24" s="144">
        <v>13</v>
      </c>
      <c r="E24" s="83">
        <f>SUM(C24:D24)</f>
        <v>23</v>
      </c>
      <c r="F24" s="81"/>
      <c r="G24" s="144">
        <v>23</v>
      </c>
      <c r="H24" s="144">
        <v>32</v>
      </c>
      <c r="I24" s="83">
        <f>SUM(G24:H24)</f>
        <v>55</v>
      </c>
      <c r="J24" s="81"/>
      <c r="K24" s="81">
        <f>SUM(E24,I24)</f>
        <v>78</v>
      </c>
      <c r="M24"/>
      <c r="P24" s="143"/>
      <c r="S24" s="143"/>
      <c r="T24" s="143"/>
      <c r="U24" s="84"/>
    </row>
    <row r="25" spans="1:21" ht="12.75">
      <c r="A25" s="30" t="s">
        <v>59</v>
      </c>
      <c r="C25" s="144">
        <v>29</v>
      </c>
      <c r="D25" s="144">
        <v>3</v>
      </c>
      <c r="E25" s="83">
        <f>SUM(C25:D25)</f>
        <v>32</v>
      </c>
      <c r="F25" s="81"/>
      <c r="G25" s="144">
        <v>43</v>
      </c>
      <c r="H25" s="144">
        <v>9</v>
      </c>
      <c r="I25" s="83">
        <f>SUM(G25:H25)</f>
        <v>52</v>
      </c>
      <c r="J25" s="81"/>
      <c r="K25" s="81">
        <f>SUM(E25,I25)</f>
        <v>84</v>
      </c>
      <c r="M25"/>
      <c r="P25" s="143"/>
      <c r="S25" s="143"/>
      <c r="T25" s="143"/>
      <c r="U25" s="84"/>
    </row>
    <row r="26" spans="1:21" ht="12.75">
      <c r="A26" s="30" t="s">
        <v>61</v>
      </c>
      <c r="C26" s="144">
        <v>14</v>
      </c>
      <c r="D26" s="144">
        <v>4</v>
      </c>
      <c r="E26" s="83">
        <f>SUM(C26:D26)</f>
        <v>18</v>
      </c>
      <c r="F26" s="81"/>
      <c r="G26" s="144">
        <v>16</v>
      </c>
      <c r="H26" s="144">
        <v>7</v>
      </c>
      <c r="I26" s="83">
        <f>SUM(G26:H26)</f>
        <v>23</v>
      </c>
      <c r="J26" s="81"/>
      <c r="K26" s="81">
        <f>SUM(E26,I26)</f>
        <v>41</v>
      </c>
      <c r="M26"/>
      <c r="P26" s="143"/>
      <c r="S26" s="143"/>
      <c r="T26" s="143"/>
      <c r="U26" s="84"/>
    </row>
    <row r="27" spans="1:21" ht="12.75">
      <c r="A27" s="30" t="s">
        <v>62</v>
      </c>
      <c r="C27" s="144">
        <v>81</v>
      </c>
      <c r="D27" s="144">
        <v>26</v>
      </c>
      <c r="E27" s="83">
        <f>SUM(C27:D27)</f>
        <v>107</v>
      </c>
      <c r="F27" s="81"/>
      <c r="G27" s="144">
        <v>167</v>
      </c>
      <c r="H27" s="144">
        <v>61</v>
      </c>
      <c r="I27" s="83">
        <f>SUM(G27:H27)</f>
        <v>228</v>
      </c>
      <c r="J27" s="81"/>
      <c r="K27" s="81">
        <f>SUM(E27,I27)</f>
        <v>335</v>
      </c>
      <c r="M27"/>
      <c r="P27" s="143"/>
      <c r="S27" s="143"/>
      <c r="T27" s="143"/>
      <c r="U27" s="84"/>
    </row>
    <row r="28" spans="1:21" ht="12.75">
      <c r="A28" s="30" t="s">
        <v>63</v>
      </c>
      <c r="C28" s="144">
        <v>30</v>
      </c>
      <c r="D28" s="144">
        <v>21</v>
      </c>
      <c r="E28" s="83">
        <f>SUM(C28:D28)</f>
        <v>51</v>
      </c>
      <c r="F28" s="81"/>
      <c r="G28" s="144">
        <v>36</v>
      </c>
      <c r="H28" s="144">
        <v>26</v>
      </c>
      <c r="I28" s="83">
        <f>SUM(G28:H28)</f>
        <v>62</v>
      </c>
      <c r="J28" s="81"/>
      <c r="K28" s="81">
        <f>SUM(E28,I28)</f>
        <v>113</v>
      </c>
      <c r="M28"/>
      <c r="P28" s="143"/>
      <c r="S28" s="143"/>
      <c r="T28" s="143"/>
      <c r="U28" s="84"/>
    </row>
    <row r="29" spans="1:12" ht="12.75">
      <c r="A29" s="35"/>
      <c r="B29" s="35"/>
      <c r="C29" s="145"/>
      <c r="D29" s="145"/>
      <c r="E29" s="145"/>
      <c r="F29" s="145"/>
      <c r="G29" s="145"/>
      <c r="H29" s="145"/>
      <c r="I29" s="145"/>
      <c r="J29" s="145"/>
      <c r="K29" s="145"/>
      <c r="L29" s="35"/>
    </row>
    <row r="30" spans="3:11" ht="9" customHeight="1">
      <c r="C30" s="81"/>
      <c r="D30" s="81"/>
      <c r="E30" s="81"/>
      <c r="F30" s="81"/>
      <c r="G30" s="81"/>
      <c r="H30" s="81"/>
      <c r="I30" s="81"/>
      <c r="J30" s="81"/>
      <c r="K30" s="81"/>
    </row>
    <row r="31" spans="1:11" ht="12.75">
      <c r="A31" s="153" t="s">
        <v>95</v>
      </c>
      <c r="B31" s="153"/>
      <c r="C31" s="154">
        <f>SUM(C24:C28)</f>
        <v>164</v>
      </c>
      <c r="D31" s="154">
        <f aca="true" t="shared" si="0" ref="D31:K31">SUM(D24:D28)</f>
        <v>67</v>
      </c>
      <c r="E31" s="154">
        <f t="shared" si="0"/>
        <v>231</v>
      </c>
      <c r="F31" s="154"/>
      <c r="G31" s="154">
        <f t="shared" si="0"/>
        <v>285</v>
      </c>
      <c r="H31" s="154">
        <f t="shared" si="0"/>
        <v>135</v>
      </c>
      <c r="I31" s="154">
        <f t="shared" si="0"/>
        <v>420</v>
      </c>
      <c r="J31" s="154"/>
      <c r="K31" s="154">
        <f t="shared" si="0"/>
        <v>651</v>
      </c>
    </row>
    <row r="32" spans="1:12" ht="8.2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ht="12" customHeight="1"/>
    <row r="34" ht="10.5" customHeight="1">
      <c r="A34" s="38" t="s">
        <v>96</v>
      </c>
    </row>
    <row r="35" ht="10.5" customHeight="1">
      <c r="A35" s="33" t="s">
        <v>107</v>
      </c>
    </row>
  </sheetData>
  <mergeCells count="2">
    <mergeCell ref="A1:K1"/>
    <mergeCell ref="A15:K15"/>
  </mergeCells>
  <printOptions horizontalCentered="1"/>
  <pageMargins left="0.7874015748031497" right="0.7874015748031497" top="0.984251968503937" bottom="0.3937007874015748" header="0.5118110236220472" footer="0.5118110236220472"/>
  <pageSetup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L63"/>
  <sheetViews>
    <sheetView zoomScale="75" zoomScaleNormal="75" workbookViewId="0" topLeftCell="A36">
      <selection activeCell="C66" sqref="C66"/>
    </sheetView>
  </sheetViews>
  <sheetFormatPr defaultColWidth="11.421875" defaultRowHeight="12.75"/>
  <cols>
    <col min="1" max="1" width="1.7109375" style="3" customWidth="1"/>
    <col min="2" max="2" width="46.421875" style="3" customWidth="1"/>
    <col min="3" max="5" width="6.7109375" style="3" customWidth="1"/>
    <col min="6" max="6" width="3.7109375" style="3" customWidth="1"/>
    <col min="7" max="8" width="6.7109375" style="3" customWidth="1"/>
    <col min="9" max="9" width="7.421875" style="3" customWidth="1"/>
    <col min="10" max="10" width="3.7109375" style="3" customWidth="1"/>
    <col min="11" max="11" width="7.421875" style="3" customWidth="1"/>
    <col min="12" max="12" width="0.85546875" style="3" customWidth="1"/>
    <col min="13" max="224" width="9.140625" style="3" customWidth="1"/>
    <col min="225" max="16384" width="11.421875" style="3" customWidth="1"/>
  </cols>
  <sheetData>
    <row r="1" spans="1:11" ht="12.75">
      <c r="A1" s="155" t="s">
        <v>183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2" ht="12.75" customHeight="1">
      <c r="A2" s="87" t="s">
        <v>181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115"/>
    </row>
    <row r="3" spans="1:12" ht="12.75">
      <c r="A3" s="88" t="s">
        <v>145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115"/>
    </row>
    <row r="4" spans="1:1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9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s="6" customFormat="1" ht="11.25" customHeight="1">
      <c r="A6" s="89"/>
      <c r="B6" s="89"/>
      <c r="C6" s="68" t="s">
        <v>83</v>
      </c>
      <c r="D6" s="68"/>
      <c r="E6" s="68"/>
      <c r="F6" s="89"/>
      <c r="G6" s="68" t="s">
        <v>84</v>
      </c>
      <c r="H6" s="68"/>
      <c r="I6" s="68"/>
      <c r="J6" s="89"/>
      <c r="K6" s="68" t="s">
        <v>101</v>
      </c>
      <c r="L6" s="68"/>
    </row>
    <row r="7" spans="1:12" s="6" customFormat="1" ht="10.5" customHeight="1">
      <c r="A7" s="89" t="s">
        <v>144</v>
      </c>
      <c r="B7" s="89"/>
      <c r="C7" s="71" t="s">
        <v>98</v>
      </c>
      <c r="D7" s="70" t="s">
        <v>99</v>
      </c>
      <c r="E7" s="71" t="s">
        <v>88</v>
      </c>
      <c r="F7" s="89"/>
      <c r="G7" s="71" t="s">
        <v>98</v>
      </c>
      <c r="H7" s="70" t="s">
        <v>99</v>
      </c>
      <c r="I7" s="71" t="s">
        <v>88</v>
      </c>
      <c r="J7" s="116"/>
      <c r="K7" s="68" t="s">
        <v>102</v>
      </c>
      <c r="L7" s="68"/>
    </row>
    <row r="8" spans="1:12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2" customHeight="1">
      <c r="A10" s="24" t="s">
        <v>169</v>
      </c>
      <c r="B10" s="24"/>
      <c r="C10" s="25">
        <f>SUM(C11)</f>
        <v>59</v>
      </c>
      <c r="D10" s="25">
        <f>SUM(D11)</f>
        <v>11</v>
      </c>
      <c r="E10" s="25">
        <f>SUM(E11)</f>
        <v>70</v>
      </c>
      <c r="F10" s="24"/>
      <c r="G10" s="25">
        <f>SUM(G11)</f>
        <v>6</v>
      </c>
      <c r="H10" s="25">
        <f>SUM(H11)</f>
        <v>1</v>
      </c>
      <c r="I10" s="25">
        <f>SUM(I11)</f>
        <v>7</v>
      </c>
      <c r="J10" s="24"/>
      <c r="K10" s="25">
        <f>SUM(K11)</f>
        <v>77</v>
      </c>
      <c r="L10" s="24"/>
    </row>
    <row r="11" spans="1:12" ht="12" customHeight="1">
      <c r="A11" s="24" t="s">
        <v>68</v>
      </c>
      <c r="C11" s="25">
        <f>SUM(C13)</f>
        <v>59</v>
      </c>
      <c r="D11" s="25">
        <f aca="true" t="shared" si="0" ref="D11:K11">SUM(D13)</f>
        <v>11</v>
      </c>
      <c r="E11" s="25">
        <f t="shared" si="0"/>
        <v>70</v>
      </c>
      <c r="F11" s="24"/>
      <c r="G11" s="25">
        <f t="shared" si="0"/>
        <v>6</v>
      </c>
      <c r="H11" s="25">
        <f t="shared" si="0"/>
        <v>1</v>
      </c>
      <c r="I11" s="25">
        <f t="shared" si="0"/>
        <v>7</v>
      </c>
      <c r="J11" s="24"/>
      <c r="K11" s="25">
        <f t="shared" si="0"/>
        <v>77</v>
      </c>
      <c r="L11" s="24"/>
    </row>
    <row r="12" spans="1:12" ht="12" customHeight="1">
      <c r="A12" s="24"/>
      <c r="B12" s="24" t="s">
        <v>170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2" customHeight="1">
      <c r="A13" s="24"/>
      <c r="B13" s="24" t="s">
        <v>171</v>
      </c>
      <c r="C13" s="85">
        <v>59</v>
      </c>
      <c r="D13" s="85">
        <v>11</v>
      </c>
      <c r="E13" s="85">
        <v>70</v>
      </c>
      <c r="F13" s="85"/>
      <c r="G13" s="85">
        <v>6</v>
      </c>
      <c r="H13" s="85">
        <v>1</v>
      </c>
      <c r="I13" s="85">
        <v>7</v>
      </c>
      <c r="J13" s="24"/>
      <c r="K13" s="26">
        <f aca="true" t="shared" si="1" ref="K13:K20">E13+I13</f>
        <v>77</v>
      </c>
      <c r="L13" s="24"/>
    </row>
    <row r="14" spans="1:12" ht="12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2" customHeight="1">
      <c r="A15" s="25" t="s">
        <v>103</v>
      </c>
      <c r="B15" s="24"/>
      <c r="C15" s="26">
        <f>SUM(C16,C22,C27,C30,C33,C36,C44,C47)</f>
        <v>1038</v>
      </c>
      <c r="D15" s="26">
        <f>SUM(D16,D22,D27,D30,D33,D36,D44,D47)</f>
        <v>687</v>
      </c>
      <c r="E15" s="26">
        <f>SUM(E16,E22,E27,E30,E33,E36,E44,E47)</f>
        <v>1725</v>
      </c>
      <c r="F15" s="26"/>
      <c r="G15" s="26">
        <f>SUM(G16,G22,G27,G30,G33,G36,G44,G47)</f>
        <v>2506</v>
      </c>
      <c r="H15" s="26">
        <f>SUM(H16,H22,H27,H30,H33,H36,H44,H47)</f>
        <v>2301</v>
      </c>
      <c r="I15" s="26">
        <f>SUM(I16,I22,I27,I30,I33,I36,I44,I47)</f>
        <v>4807</v>
      </c>
      <c r="J15" s="24"/>
      <c r="K15" s="26">
        <f t="shared" si="1"/>
        <v>6532</v>
      </c>
      <c r="L15" s="26"/>
    </row>
    <row r="16" spans="1:12" ht="12" customHeight="1">
      <c r="A16" s="117" t="s">
        <v>12</v>
      </c>
      <c r="B16" s="24"/>
      <c r="C16" s="26">
        <f>SUM(C17:C20)</f>
        <v>211</v>
      </c>
      <c r="D16" s="26">
        <f>SUM(D17:D20)</f>
        <v>118</v>
      </c>
      <c r="E16" s="26">
        <f>C16+D16</f>
        <v>329</v>
      </c>
      <c r="F16" s="26"/>
      <c r="G16" s="26">
        <f>SUM(G17:G20)</f>
        <v>468</v>
      </c>
      <c r="H16" s="26">
        <f>SUM(H17:H20)</f>
        <v>350</v>
      </c>
      <c r="I16" s="26">
        <f>G16+H16</f>
        <v>818</v>
      </c>
      <c r="J16" s="24"/>
      <c r="K16" s="26">
        <f t="shared" si="1"/>
        <v>1147</v>
      </c>
      <c r="L16" s="26"/>
    </row>
    <row r="17" spans="1:12" ht="12" customHeight="1">
      <c r="A17" s="24"/>
      <c r="B17" s="107" t="s">
        <v>13</v>
      </c>
      <c r="C17" s="139">
        <v>70</v>
      </c>
      <c r="D17" s="139">
        <v>43</v>
      </c>
      <c r="E17" s="139">
        <v>113</v>
      </c>
      <c r="F17" s="139"/>
      <c r="G17" s="139">
        <v>196</v>
      </c>
      <c r="H17" s="139">
        <v>163</v>
      </c>
      <c r="I17" s="139">
        <v>359</v>
      </c>
      <c r="J17" s="24"/>
      <c r="K17" s="26">
        <f t="shared" si="1"/>
        <v>472</v>
      </c>
      <c r="L17" s="26"/>
    </row>
    <row r="18" spans="1:12" ht="12" customHeight="1">
      <c r="A18" s="24"/>
      <c r="B18" s="107" t="s">
        <v>14</v>
      </c>
      <c r="C18" s="139">
        <v>71</v>
      </c>
      <c r="D18" s="139">
        <v>24</v>
      </c>
      <c r="E18" s="139">
        <v>95</v>
      </c>
      <c r="F18" s="139"/>
      <c r="G18" s="139">
        <v>152</v>
      </c>
      <c r="H18" s="139">
        <v>63</v>
      </c>
      <c r="I18" s="139">
        <v>215</v>
      </c>
      <c r="J18" s="26"/>
      <c r="K18" s="26">
        <f t="shared" si="1"/>
        <v>310</v>
      </c>
      <c r="L18" s="26"/>
    </row>
    <row r="19" spans="1:12" ht="12" customHeight="1">
      <c r="A19" s="24"/>
      <c r="B19" s="107" t="s">
        <v>15</v>
      </c>
      <c r="C19" s="139">
        <v>35</v>
      </c>
      <c r="D19" s="139">
        <v>32</v>
      </c>
      <c r="E19" s="139">
        <v>67</v>
      </c>
      <c r="F19" s="139"/>
      <c r="G19" s="139">
        <v>61</v>
      </c>
      <c r="H19" s="139">
        <v>70</v>
      </c>
      <c r="I19" s="139">
        <v>131</v>
      </c>
      <c r="J19" s="26"/>
      <c r="K19" s="26">
        <f t="shared" si="1"/>
        <v>198</v>
      </c>
      <c r="L19" s="26"/>
    </row>
    <row r="20" spans="1:12" ht="12" customHeight="1">
      <c r="A20" s="24"/>
      <c r="B20" s="107" t="s">
        <v>16</v>
      </c>
      <c r="C20" s="139">
        <v>35</v>
      </c>
      <c r="D20" s="139">
        <v>19</v>
      </c>
      <c r="E20" s="139">
        <v>54</v>
      </c>
      <c r="F20" s="139"/>
      <c r="G20" s="139">
        <v>59</v>
      </c>
      <c r="H20" s="139">
        <v>54</v>
      </c>
      <c r="I20" s="139">
        <v>113</v>
      </c>
      <c r="J20" s="26"/>
      <c r="K20" s="26">
        <f t="shared" si="1"/>
        <v>167</v>
      </c>
      <c r="L20" s="26"/>
    </row>
    <row r="21" spans="1:12" ht="12" customHeight="1">
      <c r="A21" s="24"/>
      <c r="B21" s="24"/>
      <c r="C21" s="26"/>
      <c r="D21" s="26"/>
      <c r="E21" s="26"/>
      <c r="F21" s="26"/>
      <c r="G21" s="26"/>
      <c r="H21" s="26"/>
      <c r="I21" s="26"/>
      <c r="J21" s="24"/>
      <c r="K21" s="26"/>
      <c r="L21" s="26"/>
    </row>
    <row r="22" spans="1:12" ht="12" customHeight="1">
      <c r="A22" s="117" t="s">
        <v>23</v>
      </c>
      <c r="B22" s="24"/>
      <c r="C22" s="26">
        <f>SUM(C23:C25)</f>
        <v>221</v>
      </c>
      <c r="D22" s="26">
        <f>SUM(D23:D25)</f>
        <v>96</v>
      </c>
      <c r="E22" s="26">
        <f>SUM(C22:D22)</f>
        <v>317</v>
      </c>
      <c r="F22" s="26"/>
      <c r="G22" s="26">
        <f>SUM(G23:G25)</f>
        <v>405</v>
      </c>
      <c r="H22" s="26">
        <f>SUM(H23:H25)</f>
        <v>248</v>
      </c>
      <c r="I22" s="26">
        <f>G22+H22</f>
        <v>653</v>
      </c>
      <c r="J22" s="24"/>
      <c r="K22" s="26">
        <f>E22+I22</f>
        <v>970</v>
      </c>
      <c r="L22" s="26"/>
    </row>
    <row r="23" spans="1:12" ht="12" customHeight="1">
      <c r="A23" s="24"/>
      <c r="B23" s="25" t="s">
        <v>24</v>
      </c>
      <c r="C23" s="139">
        <v>102</v>
      </c>
      <c r="D23" s="139">
        <v>43</v>
      </c>
      <c r="E23" s="139">
        <v>145</v>
      </c>
      <c r="F23" s="139"/>
      <c r="G23" s="139">
        <v>170</v>
      </c>
      <c r="H23" s="139">
        <v>91</v>
      </c>
      <c r="I23" s="139">
        <v>261</v>
      </c>
      <c r="J23" s="26"/>
      <c r="K23" s="26">
        <f>E23+I23</f>
        <v>406</v>
      </c>
      <c r="L23" s="26"/>
    </row>
    <row r="24" spans="1:12" ht="12" customHeight="1">
      <c r="A24" s="24"/>
      <c r="B24" s="25" t="s">
        <v>25</v>
      </c>
      <c r="C24" s="139">
        <v>91</v>
      </c>
      <c r="D24" s="139">
        <v>46</v>
      </c>
      <c r="E24" s="139">
        <v>137</v>
      </c>
      <c r="F24" s="139"/>
      <c r="G24" s="139">
        <v>186</v>
      </c>
      <c r="H24" s="139">
        <v>145</v>
      </c>
      <c r="I24" s="139">
        <v>331</v>
      </c>
      <c r="J24" s="26"/>
      <c r="K24" s="26">
        <f>E24+I24</f>
        <v>468</v>
      </c>
      <c r="L24" s="26"/>
    </row>
    <row r="25" spans="1:12" ht="12" customHeight="1">
      <c r="A25" s="24"/>
      <c r="B25" s="25" t="s">
        <v>167</v>
      </c>
      <c r="C25" s="139">
        <v>28</v>
      </c>
      <c r="D25" s="139">
        <v>7</v>
      </c>
      <c r="E25" s="139">
        <v>35</v>
      </c>
      <c r="F25" s="139"/>
      <c r="G25" s="139">
        <v>49</v>
      </c>
      <c r="H25" s="139">
        <v>12</v>
      </c>
      <c r="I25" s="139">
        <v>61</v>
      </c>
      <c r="J25" s="26"/>
      <c r="K25" s="26">
        <f>E25+I25</f>
        <v>96</v>
      </c>
      <c r="L25" s="26"/>
    </row>
    <row r="26" spans="1:12" ht="12" customHeight="1">
      <c r="A26" s="24"/>
      <c r="B26" s="24"/>
      <c r="C26" s="26"/>
      <c r="D26" s="26"/>
      <c r="E26" s="26"/>
      <c r="F26" s="26"/>
      <c r="G26" s="26"/>
      <c r="H26" s="26"/>
      <c r="I26" s="26"/>
      <c r="J26" s="24"/>
      <c r="K26" s="26"/>
      <c r="L26" s="26"/>
    </row>
    <row r="27" spans="1:12" ht="12" customHeight="1">
      <c r="A27" s="117" t="s">
        <v>26</v>
      </c>
      <c r="B27" s="24"/>
      <c r="C27" s="26">
        <f>SUM(C28)</f>
        <v>168</v>
      </c>
      <c r="D27" s="26">
        <f>SUM(D28)</f>
        <v>76</v>
      </c>
      <c r="E27" s="26">
        <f>SUM(E28)</f>
        <v>244</v>
      </c>
      <c r="F27" s="26"/>
      <c r="G27" s="118">
        <f>SUM(G28)</f>
        <v>625</v>
      </c>
      <c r="H27" s="118">
        <f>SUM(H28)</f>
        <v>393</v>
      </c>
      <c r="I27" s="118">
        <f>G27+H27</f>
        <v>1018</v>
      </c>
      <c r="J27" s="24"/>
      <c r="K27" s="26">
        <f>E27+I27</f>
        <v>1262</v>
      </c>
      <c r="L27" s="26"/>
    </row>
    <row r="28" spans="1:12" ht="12" customHeight="1">
      <c r="A28" s="24"/>
      <c r="B28" s="25" t="s">
        <v>27</v>
      </c>
      <c r="C28" s="147">
        <v>168</v>
      </c>
      <c r="D28" s="147">
        <v>76</v>
      </c>
      <c r="E28" s="147">
        <v>244</v>
      </c>
      <c r="F28" s="147"/>
      <c r="G28" s="147">
        <v>625</v>
      </c>
      <c r="H28" s="147">
        <v>393</v>
      </c>
      <c r="I28" s="135">
        <f>SUM(G28:H28)</f>
        <v>1018</v>
      </c>
      <c r="J28" s="124"/>
      <c r="K28" s="118">
        <f>E28+I28</f>
        <v>1262</v>
      </c>
      <c r="L28" s="26"/>
    </row>
    <row r="29" spans="1:12" ht="12" customHeight="1">
      <c r="A29" s="24"/>
      <c r="B29" s="24"/>
      <c r="C29" s="26"/>
      <c r="D29" s="26"/>
      <c r="E29" s="26"/>
      <c r="F29" s="26"/>
      <c r="G29" s="26"/>
      <c r="H29" s="26"/>
      <c r="I29" s="26"/>
      <c r="J29" s="24"/>
      <c r="K29" s="26"/>
      <c r="L29" s="26"/>
    </row>
    <row r="30" spans="1:12" ht="12" customHeight="1">
      <c r="A30" s="117" t="s">
        <v>28</v>
      </c>
      <c r="B30" s="24"/>
      <c r="C30" s="26">
        <f>SUM(C31)</f>
        <v>41</v>
      </c>
      <c r="D30" s="26">
        <f>SUM(D31)</f>
        <v>15</v>
      </c>
      <c r="E30" s="26">
        <f>C30+D30</f>
        <v>56</v>
      </c>
      <c r="F30" s="26"/>
      <c r="G30" s="26">
        <f>SUM(G31)</f>
        <v>193</v>
      </c>
      <c r="H30" s="26">
        <f>SUM(H31)</f>
        <v>66</v>
      </c>
      <c r="I30" s="26">
        <f>SUM(G30:H30)</f>
        <v>259</v>
      </c>
      <c r="J30" s="24"/>
      <c r="K30" s="26">
        <f>E30+I30</f>
        <v>315</v>
      </c>
      <c r="L30" s="26"/>
    </row>
    <row r="31" spans="1:12" ht="12" customHeight="1">
      <c r="A31" s="24"/>
      <c r="B31" s="25" t="s">
        <v>29</v>
      </c>
      <c r="C31" s="139">
        <v>41</v>
      </c>
      <c r="D31" s="139">
        <v>15</v>
      </c>
      <c r="E31" s="139">
        <v>56</v>
      </c>
      <c r="F31" s="139"/>
      <c r="G31" s="139">
        <v>193</v>
      </c>
      <c r="H31" s="139">
        <v>66</v>
      </c>
      <c r="I31" s="139">
        <v>259</v>
      </c>
      <c r="J31" s="26"/>
      <c r="K31" s="26">
        <f>E31+I31</f>
        <v>315</v>
      </c>
      <c r="L31" s="26"/>
    </row>
    <row r="32" spans="1:12" ht="12" customHeight="1">
      <c r="A32" s="24"/>
      <c r="B32" s="24"/>
      <c r="C32" s="26"/>
      <c r="D32" s="26"/>
      <c r="E32" s="26"/>
      <c r="F32" s="26"/>
      <c r="G32" s="26"/>
      <c r="H32" s="26"/>
      <c r="I32" s="26"/>
      <c r="J32" s="24"/>
      <c r="K32" s="26"/>
      <c r="L32" s="26"/>
    </row>
    <row r="33" spans="1:12" ht="12" customHeight="1">
      <c r="A33" s="117" t="s">
        <v>30</v>
      </c>
      <c r="B33" s="24"/>
      <c r="C33" s="26">
        <f>SUM(C34)</f>
        <v>0</v>
      </c>
      <c r="D33" s="26">
        <f>SUM(D34)</f>
        <v>4</v>
      </c>
      <c r="E33" s="26">
        <f>SUM(E34)</f>
        <v>4</v>
      </c>
      <c r="F33" s="26"/>
      <c r="G33" s="26">
        <f>SUM(G34)</f>
        <v>10</v>
      </c>
      <c r="H33" s="26">
        <f>SUM(H34)</f>
        <v>334</v>
      </c>
      <c r="I33" s="26">
        <f>SUM(G33:H33)</f>
        <v>344</v>
      </c>
      <c r="J33" s="24"/>
      <c r="K33" s="26">
        <f>E33+I33</f>
        <v>348</v>
      </c>
      <c r="L33" s="26"/>
    </row>
    <row r="34" spans="1:12" ht="12" customHeight="1">
      <c r="A34" s="24"/>
      <c r="B34" s="25" t="s">
        <v>31</v>
      </c>
      <c r="C34" s="139">
        <v>0</v>
      </c>
      <c r="D34" s="139">
        <v>4</v>
      </c>
      <c r="E34" s="139">
        <v>4</v>
      </c>
      <c r="F34" s="139"/>
      <c r="G34" s="139">
        <v>10</v>
      </c>
      <c r="H34" s="139">
        <v>334</v>
      </c>
      <c r="I34" s="139">
        <v>344</v>
      </c>
      <c r="J34" s="26"/>
      <c r="K34" s="26">
        <f>E34+I34</f>
        <v>348</v>
      </c>
      <c r="L34" s="26"/>
    </row>
    <row r="35" spans="1:12" ht="12" customHeight="1">
      <c r="A35" s="24"/>
      <c r="B35" s="24"/>
      <c r="C35" s="26"/>
      <c r="D35" s="26"/>
      <c r="E35" s="26"/>
      <c r="F35" s="26"/>
      <c r="G35" s="26"/>
      <c r="H35" s="26"/>
      <c r="I35" s="26"/>
      <c r="J35" s="24"/>
      <c r="K35" s="26"/>
      <c r="L35" s="26"/>
    </row>
    <row r="36" spans="1:12" ht="12" customHeight="1">
      <c r="A36" s="117" t="s">
        <v>33</v>
      </c>
      <c r="B36" s="24"/>
      <c r="C36" s="26">
        <f>SUM(C37:C42)</f>
        <v>170</v>
      </c>
      <c r="D36" s="26">
        <f>SUM(D37:D42)</f>
        <v>170</v>
      </c>
      <c r="E36" s="26">
        <f>SUM(E37:E42)</f>
        <v>340</v>
      </c>
      <c r="F36" s="26"/>
      <c r="G36" s="26">
        <f>SUM(G37:G42)</f>
        <v>337</v>
      </c>
      <c r="H36" s="26">
        <f>SUM(H37:H42)</f>
        <v>381</v>
      </c>
      <c r="I36" s="26">
        <f>SUM(I37:I42)</f>
        <v>718</v>
      </c>
      <c r="J36" s="24"/>
      <c r="K36" s="26">
        <f aca="true" t="shared" si="2" ref="K36:K42">E36+I36</f>
        <v>1058</v>
      </c>
      <c r="L36" s="26"/>
    </row>
    <row r="37" spans="1:12" ht="12" customHeight="1">
      <c r="A37" s="24"/>
      <c r="B37" s="139" t="s">
        <v>37</v>
      </c>
      <c r="C37" s="139">
        <v>44</v>
      </c>
      <c r="D37" s="139">
        <v>24</v>
      </c>
      <c r="E37" s="139">
        <v>68</v>
      </c>
      <c r="F37" s="139"/>
      <c r="G37" s="139">
        <v>86</v>
      </c>
      <c r="H37" s="139">
        <v>40</v>
      </c>
      <c r="I37" s="139">
        <v>126</v>
      </c>
      <c r="J37" s="24"/>
      <c r="K37" s="26">
        <f t="shared" si="2"/>
        <v>194</v>
      </c>
      <c r="L37" s="24"/>
    </row>
    <row r="38" spans="1:12" ht="12" customHeight="1">
      <c r="A38" s="24"/>
      <c r="B38" s="139" t="s">
        <v>34</v>
      </c>
      <c r="C38" s="139">
        <v>20</v>
      </c>
      <c r="D38" s="139">
        <v>2</v>
      </c>
      <c r="E38" s="139">
        <v>22</v>
      </c>
      <c r="F38" s="139"/>
      <c r="G38" s="139">
        <v>38</v>
      </c>
      <c r="H38" s="139">
        <v>15</v>
      </c>
      <c r="I38" s="139">
        <v>53</v>
      </c>
      <c r="J38" s="26"/>
      <c r="K38" s="26">
        <f t="shared" si="2"/>
        <v>75</v>
      </c>
      <c r="L38" s="26"/>
    </row>
    <row r="39" spans="1:12" ht="12" customHeight="1">
      <c r="A39" s="24"/>
      <c r="B39" s="139" t="s">
        <v>38</v>
      </c>
      <c r="C39" s="139">
        <v>25</v>
      </c>
      <c r="D39" s="139">
        <v>28</v>
      </c>
      <c r="E39" s="139">
        <v>53</v>
      </c>
      <c r="F39" s="139"/>
      <c r="G39" s="139">
        <v>73</v>
      </c>
      <c r="H39" s="139">
        <v>51</v>
      </c>
      <c r="I39" s="139">
        <v>124</v>
      </c>
      <c r="J39" s="26"/>
      <c r="K39" s="26">
        <f t="shared" si="2"/>
        <v>177</v>
      </c>
      <c r="L39" s="26"/>
    </row>
    <row r="40" spans="1:12" ht="12" customHeight="1">
      <c r="A40" s="24"/>
      <c r="B40" s="139" t="s">
        <v>39</v>
      </c>
      <c r="C40" s="139">
        <v>49</v>
      </c>
      <c r="D40" s="139">
        <v>53</v>
      </c>
      <c r="E40" s="139">
        <v>102</v>
      </c>
      <c r="F40" s="139"/>
      <c r="G40" s="139">
        <v>105</v>
      </c>
      <c r="H40" s="139">
        <v>139</v>
      </c>
      <c r="I40" s="139">
        <v>244</v>
      </c>
      <c r="J40" s="26"/>
      <c r="K40" s="26">
        <f t="shared" si="2"/>
        <v>346</v>
      </c>
      <c r="L40" s="26"/>
    </row>
    <row r="41" spans="1:12" ht="12" customHeight="1">
      <c r="A41" s="24"/>
      <c r="B41" s="139" t="s">
        <v>135</v>
      </c>
      <c r="C41" s="139">
        <v>11</v>
      </c>
      <c r="D41" s="139">
        <v>10</v>
      </c>
      <c r="E41" s="139">
        <v>21</v>
      </c>
      <c r="F41" s="139"/>
      <c r="G41" s="139">
        <v>8</v>
      </c>
      <c r="H41" s="139">
        <v>20</v>
      </c>
      <c r="I41" s="139">
        <v>28</v>
      </c>
      <c r="J41" s="26"/>
      <c r="K41" s="26">
        <f t="shared" si="2"/>
        <v>49</v>
      </c>
      <c r="L41" s="26"/>
    </row>
    <row r="42" spans="1:12" ht="12" customHeight="1">
      <c r="A42" s="24"/>
      <c r="B42" s="139" t="s">
        <v>42</v>
      </c>
      <c r="C42" s="139">
        <v>21</v>
      </c>
      <c r="D42" s="139">
        <v>53</v>
      </c>
      <c r="E42" s="139">
        <v>74</v>
      </c>
      <c r="F42" s="139"/>
      <c r="G42" s="139">
        <v>27</v>
      </c>
      <c r="H42" s="139">
        <v>116</v>
      </c>
      <c r="I42" s="139">
        <v>143</v>
      </c>
      <c r="J42" s="26"/>
      <c r="K42" s="26">
        <f t="shared" si="2"/>
        <v>217</v>
      </c>
      <c r="L42" s="26"/>
    </row>
    <row r="43" spans="1:12" ht="12" customHeight="1">
      <c r="A43" s="24"/>
      <c r="B43" s="24"/>
      <c r="C43" s="26"/>
      <c r="D43" s="26"/>
      <c r="E43" s="26"/>
      <c r="F43" s="26"/>
      <c r="G43" s="26"/>
      <c r="H43" s="26"/>
      <c r="I43" s="26"/>
      <c r="J43" s="24"/>
      <c r="K43" s="26"/>
      <c r="L43" s="26"/>
    </row>
    <row r="44" spans="1:12" ht="12" customHeight="1">
      <c r="A44" s="25" t="s">
        <v>70</v>
      </c>
      <c r="B44" s="24"/>
      <c r="C44" s="26">
        <f>SUM(C45)</f>
        <v>120</v>
      </c>
      <c r="D44" s="26">
        <f>SUM(D45)</f>
        <v>156</v>
      </c>
      <c r="E44" s="26">
        <f>SUM(C44:D44)</f>
        <v>276</v>
      </c>
      <c r="F44" s="26"/>
      <c r="G44" s="26">
        <f>SUM(G45)</f>
        <v>233</v>
      </c>
      <c r="H44" s="26">
        <f>SUM(H45)</f>
        <v>380</v>
      </c>
      <c r="I44" s="26">
        <f>SUM(G44:H44)</f>
        <v>613</v>
      </c>
      <c r="J44" s="24"/>
      <c r="K44" s="26">
        <f>E44+I44</f>
        <v>889</v>
      </c>
      <c r="L44" s="26"/>
    </row>
    <row r="45" spans="1:12" ht="12" customHeight="1">
      <c r="A45" s="24"/>
      <c r="B45" s="25" t="s">
        <v>71</v>
      </c>
      <c r="C45" s="139">
        <v>120</v>
      </c>
      <c r="D45" s="139">
        <v>156</v>
      </c>
      <c r="E45" s="139">
        <v>276</v>
      </c>
      <c r="F45" s="139"/>
      <c r="G45" s="139">
        <v>233</v>
      </c>
      <c r="H45" s="139">
        <v>380</v>
      </c>
      <c r="I45" s="139">
        <v>613</v>
      </c>
      <c r="J45" s="26"/>
      <c r="K45" s="26">
        <f>E45+I45</f>
        <v>889</v>
      </c>
      <c r="L45" s="26"/>
    </row>
    <row r="46" spans="1:12" ht="12" customHeight="1">
      <c r="A46" s="24"/>
      <c r="B46" s="25"/>
      <c r="C46" s="107"/>
      <c r="D46" s="107"/>
      <c r="E46" s="107"/>
      <c r="F46" s="107"/>
      <c r="G46" s="107"/>
      <c r="H46" s="107"/>
      <c r="I46" s="107"/>
      <c r="J46" s="26"/>
      <c r="K46" s="26"/>
      <c r="L46" s="26"/>
    </row>
    <row r="47" spans="1:12" ht="12" customHeight="1">
      <c r="A47" s="24" t="s">
        <v>76</v>
      </c>
      <c r="B47" s="25"/>
      <c r="C47" s="107">
        <f>SUM(C48:C49)</f>
        <v>107</v>
      </c>
      <c r="D47" s="107">
        <f>SUM(D48:D49)</f>
        <v>52</v>
      </c>
      <c r="E47" s="107">
        <f>SUM(E48:E49)</f>
        <v>159</v>
      </c>
      <c r="F47" s="107"/>
      <c r="G47" s="107">
        <f>SUM(G48:G49)</f>
        <v>235</v>
      </c>
      <c r="H47" s="107">
        <f>SUM(H48:H49)</f>
        <v>149</v>
      </c>
      <c r="I47" s="107">
        <f>SUM(I48:I49)</f>
        <v>384</v>
      </c>
      <c r="J47" s="26"/>
      <c r="K47" s="107">
        <f>SUM(K48:K49)</f>
        <v>543</v>
      </c>
      <c r="L47" s="26"/>
    </row>
    <row r="48" spans="1:12" ht="12" customHeight="1">
      <c r="A48" s="24"/>
      <c r="B48" s="97" t="s">
        <v>27</v>
      </c>
      <c r="C48" s="139">
        <v>86</v>
      </c>
      <c r="D48" s="139">
        <v>38</v>
      </c>
      <c r="E48" s="139">
        <v>124</v>
      </c>
      <c r="F48" s="139"/>
      <c r="G48" s="139">
        <v>176</v>
      </c>
      <c r="H48" s="139">
        <v>80</v>
      </c>
      <c r="I48" s="139">
        <v>256</v>
      </c>
      <c r="J48" s="26"/>
      <c r="K48" s="26">
        <f>SUM(E48,I48)</f>
        <v>380</v>
      </c>
      <c r="L48" s="26"/>
    </row>
    <row r="49" spans="1:12" ht="12" customHeight="1">
      <c r="A49" s="24"/>
      <c r="B49" s="97" t="s">
        <v>15</v>
      </c>
      <c r="C49" s="139">
        <v>21</v>
      </c>
      <c r="D49" s="139">
        <v>14</v>
      </c>
      <c r="E49" s="139">
        <v>35</v>
      </c>
      <c r="F49" s="139"/>
      <c r="G49" s="139">
        <v>59</v>
      </c>
      <c r="H49" s="139">
        <v>69</v>
      </c>
      <c r="I49" s="139">
        <v>128</v>
      </c>
      <c r="J49" s="26"/>
      <c r="K49" s="26">
        <f>SUM(E49,I49)</f>
        <v>163</v>
      </c>
      <c r="L49" s="26"/>
    </row>
    <row r="50" spans="1:12" ht="12" customHeight="1">
      <c r="A50" s="24"/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12" customHeight="1">
      <c r="A51" s="24" t="s">
        <v>97</v>
      </c>
      <c r="B51" s="24"/>
      <c r="C51" s="24">
        <f>C52</f>
        <v>23</v>
      </c>
      <c r="D51" s="24">
        <f>D52</f>
        <v>248</v>
      </c>
      <c r="E51" s="24">
        <f>E52</f>
        <v>271</v>
      </c>
      <c r="F51" s="24"/>
      <c r="G51" s="24">
        <f>G52</f>
        <v>37</v>
      </c>
      <c r="H51" s="24">
        <f>H52</f>
        <v>436</v>
      </c>
      <c r="I51" s="24">
        <f>I52</f>
        <v>473</v>
      </c>
      <c r="J51" s="24"/>
      <c r="K51" s="24">
        <f>K52</f>
        <v>744</v>
      </c>
      <c r="L51" s="24"/>
    </row>
    <row r="52" spans="1:12" ht="12" customHeight="1">
      <c r="A52" s="24" t="s">
        <v>30</v>
      </c>
      <c r="B52" s="24"/>
      <c r="C52" s="25">
        <f>SUM(C53)</f>
        <v>23</v>
      </c>
      <c r="D52" s="25">
        <f>SUM(D53)</f>
        <v>248</v>
      </c>
      <c r="E52" s="24">
        <f>SUM(C52,D52)</f>
        <v>271</v>
      </c>
      <c r="F52" s="24"/>
      <c r="G52" s="25">
        <f>SUM(G53)</f>
        <v>37</v>
      </c>
      <c r="H52" s="25">
        <f>SUM(H53)</f>
        <v>436</v>
      </c>
      <c r="I52" s="24">
        <f>SUM(G52,H52)</f>
        <v>473</v>
      </c>
      <c r="J52" s="24"/>
      <c r="K52" s="26">
        <f>E52+I52</f>
        <v>744</v>
      </c>
      <c r="L52" s="24"/>
    </row>
    <row r="53" spans="1:12" ht="12" customHeight="1">
      <c r="A53" s="24"/>
      <c r="B53" s="24" t="s">
        <v>32</v>
      </c>
      <c r="C53" s="139">
        <v>23</v>
      </c>
      <c r="D53" s="139">
        <v>248</v>
      </c>
      <c r="E53" s="139">
        <v>271</v>
      </c>
      <c r="F53" s="139"/>
      <c r="G53" s="139">
        <v>37</v>
      </c>
      <c r="H53" s="139">
        <v>436</v>
      </c>
      <c r="I53" s="139">
        <v>473</v>
      </c>
      <c r="J53" s="26"/>
      <c r="K53" s="26">
        <f>E53+I53</f>
        <v>744</v>
      </c>
      <c r="L53" s="24"/>
    </row>
    <row r="54" spans="1:12" ht="12" customHeight="1">
      <c r="A54" s="4"/>
      <c r="B54" s="4"/>
      <c r="C54" s="17"/>
      <c r="D54" s="17"/>
      <c r="E54" s="17"/>
      <c r="F54" s="17"/>
      <c r="G54" s="17"/>
      <c r="H54" s="17"/>
      <c r="I54" s="17"/>
      <c r="J54" s="17"/>
      <c r="K54" s="17"/>
      <c r="L54" s="4"/>
    </row>
    <row r="55" spans="1:12" ht="9" customHeight="1">
      <c r="A55" s="24"/>
      <c r="B55" s="24"/>
      <c r="C55" s="26"/>
      <c r="D55" s="26"/>
      <c r="E55" s="26"/>
      <c r="F55" s="26"/>
      <c r="G55" s="26"/>
      <c r="H55" s="26"/>
      <c r="I55" s="26"/>
      <c r="J55" s="26"/>
      <c r="K55" s="26"/>
      <c r="L55" s="24"/>
    </row>
    <row r="56" spans="1:12" ht="12" customHeight="1">
      <c r="A56" s="77" t="s">
        <v>95</v>
      </c>
      <c r="B56" s="77"/>
      <c r="C56" s="73">
        <f>SUM(C51,C15,C10)</f>
        <v>1120</v>
      </c>
      <c r="D56" s="73">
        <f aca="true" t="shared" si="3" ref="D56:K56">SUM(D51,D15,D10)</f>
        <v>946</v>
      </c>
      <c r="E56" s="73">
        <f t="shared" si="3"/>
        <v>2066</v>
      </c>
      <c r="F56" s="73"/>
      <c r="G56" s="73">
        <f t="shared" si="3"/>
        <v>2549</v>
      </c>
      <c r="H56" s="73">
        <f t="shared" si="3"/>
        <v>2738</v>
      </c>
      <c r="I56" s="73">
        <f t="shared" si="3"/>
        <v>5287</v>
      </c>
      <c r="J56" s="73"/>
      <c r="K56" s="73">
        <f t="shared" si="3"/>
        <v>7353</v>
      </c>
      <c r="L56" s="24"/>
    </row>
    <row r="57" spans="1:12" ht="9" customHeight="1">
      <c r="A57" s="4"/>
      <c r="B57" s="4"/>
      <c r="C57" s="17"/>
      <c r="D57" s="17"/>
      <c r="E57" s="17"/>
      <c r="F57" s="17"/>
      <c r="G57" s="17"/>
      <c r="H57" s="17"/>
      <c r="I57" s="17"/>
      <c r="J57" s="17"/>
      <c r="K57" s="17"/>
      <c r="L57" s="4"/>
    </row>
    <row r="58" spans="1:12" ht="12.75" customHeight="1">
      <c r="A58" s="24"/>
      <c r="B58" s="24"/>
      <c r="C58" s="26"/>
      <c r="D58" s="26"/>
      <c r="E58" s="26"/>
      <c r="F58" s="26"/>
      <c r="G58" s="26"/>
      <c r="H58" s="26"/>
      <c r="I58" s="26"/>
      <c r="J58" s="26"/>
      <c r="K58" s="26"/>
      <c r="L58" s="24"/>
    </row>
    <row r="59" ht="9" customHeight="1">
      <c r="A59" s="106" t="s">
        <v>168</v>
      </c>
    </row>
    <row r="60" ht="9" customHeight="1">
      <c r="A60" s="105" t="s">
        <v>138</v>
      </c>
    </row>
    <row r="61" ht="9" customHeight="1">
      <c r="A61" s="15"/>
    </row>
    <row r="62" spans="1:12" ht="9" customHeight="1">
      <c r="A62" s="89" t="s">
        <v>96</v>
      </c>
      <c r="B62" s="24"/>
      <c r="C62" s="97"/>
      <c r="D62" s="97"/>
      <c r="E62" s="97"/>
      <c r="F62" s="24"/>
      <c r="G62" s="97"/>
      <c r="H62" s="97"/>
      <c r="I62" s="97"/>
      <c r="J62" s="24"/>
      <c r="K62" s="24"/>
      <c r="L62" s="24"/>
    </row>
    <row r="63" spans="1:12" ht="12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212" ht="9" customHeight="1"/>
    <row r="213" ht="13.5" customHeight="1"/>
    <row r="214" ht="8.25" customHeight="1"/>
  </sheetData>
  <mergeCells count="1">
    <mergeCell ref="A1:K1"/>
  </mergeCells>
  <printOptions horizontalCentered="1"/>
  <pageMargins left="0.3937007874015748" right="0.3937007874015748" top="0.3937007874015748" bottom="0.3937007874015748" header="0.5118110236220472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</cp:lastModifiedBy>
  <cp:lastPrinted>2003-10-21T18:10:31Z</cp:lastPrinted>
  <dcterms:created xsi:type="dcterms:W3CDTF">2000-11-10T20:23:40Z</dcterms:created>
  <dcterms:modified xsi:type="dcterms:W3CDTF">2004-11-29T20:20:39Z</dcterms:modified>
  <cp:category/>
  <cp:version/>
  <cp:contentType/>
  <cp:contentStatus/>
</cp:coreProperties>
</file>