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20" windowWidth="15360" windowHeight="4365" tabRatio="601" activeTab="0"/>
  </bookViews>
  <sheets>
    <sheet name="resumen" sheetId="1" r:id="rId1"/>
    <sheet name="lic" sheetId="2" r:id="rId2"/>
    <sheet name="tec" sheetId="3" r:id="rId3"/>
    <sheet name="bach" sheetId="4" r:id="rId4"/>
    <sheet name="iupe" sheetId="5" r:id="rId5"/>
    <sheet name="sua" sheetId="6" r:id="rId6"/>
  </sheets>
  <externalReferences>
    <externalReference r:id="rId9"/>
    <externalReference r:id="rId10"/>
  </externalReferences>
  <definedNames>
    <definedName name="DATABASE" localSheetId="3">'bach'!$B$11:$K$26</definedName>
    <definedName name="ok">'[1]9119B'!$A$1:$L$312</definedName>
    <definedName name="pobesc01_02">#REF!</definedName>
    <definedName name="pobescsumada" localSheetId="0">#REF!</definedName>
    <definedName name="pobescsumada">#REF!</definedName>
    <definedName name="_xlnm.Print_Titles" localSheetId="3">'bach'!$2:$8</definedName>
    <definedName name="_xlnm.Print_Titles" localSheetId="1">'lic'!$1:$8</definedName>
    <definedName name="_xlnm.Print_Titles" localSheetId="5">'sua'!$1:$8</definedName>
  </definedNames>
  <calcPr fullCalcOnLoad="1"/>
</workbook>
</file>

<file path=xl/sharedStrings.xml><?xml version="1.0" encoding="utf-8"?>
<sst xmlns="http://schemas.openxmlformats.org/spreadsheetml/2006/main" count="358" uniqueCount="185">
  <si>
    <t>Ingeniería de Minas y Metalurgia</t>
  </si>
  <si>
    <t>Ingeniería Eléctrica y Electrónica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</si>
  <si>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</si>
  <si>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</si>
  <si>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</si>
  <si>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</si>
  <si>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</si>
  <si>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</si>
  <si>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</si>
  <si>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</si>
  <si>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</si>
  <si>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Médico Cirujano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</si>
  <si>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</si>
  <si>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</si>
  <si>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</si>
  <si>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</si>
  <si>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</si>
  <si>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</si>
  <si>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</si>
  <si>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</si>
  <si>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</si>
  <si>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</si>
  <si>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</si>
  <si>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</si>
  <si>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</si>
  <si>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</si>
  <si>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</si>
  <si>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Facultad de Estudios Superiores Cuautitlán</t>
  </si>
  <si>
    <t>Ingeniería en Alimentos</t>
  </si>
  <si>
    <t>Química Industrial</t>
  </si>
  <si>
    <t>Plantel Naucalpan</t>
  </si>
  <si>
    <t>Plantel Vallejo</t>
  </si>
  <si>
    <t>Plantel Oriente</t>
  </si>
  <si>
    <t>Plantel Sur</t>
  </si>
  <si>
    <t>Licenciatura</t>
  </si>
  <si>
    <t>Bachillerato</t>
  </si>
  <si>
    <t>Sistema Escolarizado</t>
  </si>
  <si>
    <t>Colegio de Ciencias y Humanidades</t>
  </si>
  <si>
    <t>Iniciación Universitaria</t>
  </si>
  <si>
    <t>Lengua y Literaturas Modernas (Letras Alemanas)</t>
  </si>
  <si>
    <t>Arquitectura</t>
  </si>
  <si>
    <t>Diseño Industrial</t>
  </si>
  <si>
    <t>Escuela Nacional de Artes Plásticas</t>
  </si>
  <si>
    <t>Artes Visuales</t>
  </si>
  <si>
    <t>Diseño Gráfico</t>
  </si>
  <si>
    <t>Diseño y Comunicación Visual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</si>
  <si>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</si>
  <si>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</si>
  <si>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</si>
  <si>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</si>
  <si>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</si>
  <si>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</si>
  <si>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</si>
  <si>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</si>
  <si>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</si>
  <si>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</si>
  <si>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</si>
  <si>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</si>
  <si>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</si>
  <si>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</si>
  <si>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</si>
  <si>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</si>
  <si>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</si>
  <si>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</si>
  <si>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</si>
  <si>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</si>
  <si>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</si>
  <si>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</si>
  <si>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</si>
  <si>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</si>
  <si>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</si>
  <si>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</si>
  <si>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</si>
  <si>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</si>
  <si>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</si>
  <si>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</si>
  <si>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</si>
  <si>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</si>
  <si>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</si>
  <si>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</si>
  <si>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</si>
  <si>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</si>
  <si>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</si>
  <si>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</si>
  <si>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</si>
  <si>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</si>
  <si>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r>
      <t>TÉCNICO</t>
    </r>
    <r>
      <rPr>
        <vertAlign val="superscript"/>
        <sz val="10"/>
        <rFont val="Arial"/>
        <family val="2"/>
      </rPr>
      <t>a,b</t>
    </r>
  </si>
  <si>
    <r>
      <t>TÉCNICO PROFESIONAL</t>
    </r>
    <r>
      <rPr>
        <vertAlign val="superscript"/>
        <sz val="10"/>
        <rFont val="Arial"/>
        <family val="2"/>
      </rPr>
      <t>c</t>
    </r>
  </si>
  <si>
    <r>
      <t>Informática</t>
    </r>
    <r>
      <rPr>
        <vertAlign val="superscript"/>
        <sz val="10"/>
        <rFont val="Arial"/>
        <family val="2"/>
      </rPr>
      <t>a</t>
    </r>
  </si>
  <si>
    <t>POSGRADO</t>
  </si>
  <si>
    <t>Especialización</t>
  </si>
  <si>
    <t xml:space="preserve">   Producción Animal</t>
  </si>
  <si>
    <t>POBLACIÓN ESCOLAR TOTAL</t>
  </si>
  <si>
    <r>
      <t>a</t>
    </r>
    <r>
      <rPr>
        <sz val="8"/>
        <rFont val="Arial"/>
        <family val="2"/>
      </rPr>
      <t xml:space="preserve"> Programas aprobados conforme al Reglamento de Estudios de Posgrado vigente.</t>
    </r>
  </si>
  <si>
    <t>Ciencias Genómicas</t>
  </si>
  <si>
    <t>Instituto de Biotecnología</t>
  </si>
  <si>
    <r>
      <t>Ingeniería Mecatrónica</t>
    </r>
    <r>
      <rPr>
        <vertAlign val="superscript"/>
        <sz val="10"/>
        <rFont val="Arial"/>
        <family val="2"/>
      </rPr>
      <t>c</t>
    </r>
  </si>
  <si>
    <r>
      <t xml:space="preserve">b </t>
    </r>
    <r>
      <rPr>
        <sz val="8"/>
        <rFont val="Arial"/>
        <family val="2"/>
      </rPr>
      <t>Sólo se ofrece en la Escuela Nacional de Música.</t>
    </r>
  </si>
  <si>
    <r>
      <t>c</t>
    </r>
    <r>
      <rPr>
        <sz val="8"/>
        <rFont val="Arial"/>
        <family val="2"/>
      </rPr>
      <t xml:space="preserve"> Únicamente se imparte la carrera de Enfermería.</t>
    </r>
  </si>
  <si>
    <t>Ingeniería Agrícola</t>
  </si>
  <si>
    <t>Matemáticas Aplicadas y Computación</t>
  </si>
  <si>
    <t>Enseñanza del Idioma Inglés</t>
  </si>
  <si>
    <t>Optometría</t>
  </si>
  <si>
    <t>Planificación para el Desarrollo Agropecuario</t>
  </si>
  <si>
    <t>Facultad de Estudios Superiores Zaragoza</t>
  </si>
  <si>
    <t>Primer Ingreso</t>
  </si>
  <si>
    <t>Reingreso</t>
  </si>
  <si>
    <t>Población</t>
  </si>
  <si>
    <t xml:space="preserve"> Hombres</t>
  </si>
  <si>
    <t xml:space="preserve">   Mujeres</t>
  </si>
  <si>
    <t>Total</t>
  </si>
  <si>
    <t>-</t>
  </si>
  <si>
    <t xml:space="preserve">Contaduría </t>
  </si>
  <si>
    <t xml:space="preserve">Geografía </t>
  </si>
  <si>
    <t xml:space="preserve">Lengua y Literaturas Hispánicas </t>
  </si>
  <si>
    <t xml:space="preserve">Pedagogía </t>
  </si>
  <si>
    <t>Comunicación y Periodismo</t>
  </si>
  <si>
    <t>T O T A L</t>
  </si>
  <si>
    <t>FUENTE: Dirección General de Administración Escolar, UNAM.</t>
  </si>
  <si>
    <t>TÉCNICO</t>
  </si>
  <si>
    <t>Hombres</t>
  </si>
  <si>
    <t>Mujeres</t>
  </si>
  <si>
    <t xml:space="preserve">     Total</t>
  </si>
  <si>
    <t xml:space="preserve">  Población</t>
  </si>
  <si>
    <t xml:space="preserve">  Total</t>
  </si>
  <si>
    <t>LICENCIATURA</t>
  </si>
  <si>
    <t xml:space="preserve">   Reingreso</t>
  </si>
  <si>
    <t>Escuela Nacional Preparatoria</t>
  </si>
  <si>
    <t>Plantel 2 Erasmo Castellanos Quinto</t>
  </si>
  <si>
    <t xml:space="preserve">                Escuela Nacional de Música, UNAM.</t>
  </si>
  <si>
    <t>Plantel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</si>
  <si>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</si>
  <si>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</si>
  <si>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</si>
  <si>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</si>
  <si>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</si>
  <si>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</si>
  <si>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</si>
  <si>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</si>
  <si>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</si>
  <si>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</si>
  <si>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</si>
  <si>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r>
      <t>d</t>
    </r>
    <r>
      <rPr>
        <sz val="8"/>
        <rFont val="Arial"/>
        <family val="2"/>
      </rPr>
      <t xml:space="preserve"> Prerrequisito de admisión a las carreras de la Escuela Nacional de Música.</t>
    </r>
  </si>
  <si>
    <t>Facultad de Estudios Superiores Acatlán</t>
  </si>
  <si>
    <t xml:space="preserve">   proceso de selección realizado a los alumnos asignados a las carreras de Administración y Contaduría de la propia Facultad.</t>
  </si>
  <si>
    <t>BACHILLERATO</t>
  </si>
  <si>
    <t>INICIACIÓN UNIVERSITARIA (SECUNDARIA)</t>
  </si>
  <si>
    <t>PROPEDÉUTICO DE LA ESCUELA NACIONAL DE MÚSICA</t>
  </si>
  <si>
    <t>SISTEMA DE UNIVERSIDAD ABIERTA</t>
  </si>
  <si>
    <t>Facultad de Filosofía y Letras (continuación)</t>
  </si>
  <si>
    <t>2004-2005</t>
  </si>
  <si>
    <r>
      <t>a</t>
    </r>
    <r>
      <rPr>
        <sz val="8"/>
        <rFont val="Arial"/>
        <family val="2"/>
      </rPr>
      <t xml:space="preserve">  Esta carrera no tiene primer ingreso directo. Los 17 alumnos de primer ingreso que aparecen registrados, son el resultado de un segundo</t>
    </r>
  </si>
  <si>
    <t>Lengua y Literaturas Modernas (Letras Francesas)</t>
  </si>
  <si>
    <t xml:space="preserve">Lengua y Literaturas Modernas (Letras Inglesas) </t>
  </si>
  <si>
    <t>Lengua y Literaturas Modernas (Letras Italianas)</t>
  </si>
  <si>
    <t>Lengua y Literaturas Modernas (Letras Inglesas)</t>
  </si>
  <si>
    <t>Sistema de Universidad Abierta</t>
  </si>
  <si>
    <t>Facultad de Estudios Superiores Iztacala</t>
  </si>
  <si>
    <t>Plantel / Carrera</t>
  </si>
  <si>
    <t>Nivel / Carrera</t>
  </si>
  <si>
    <t>Programa</t>
  </si>
  <si>
    <t>Nivel / Plantel / Programa</t>
  </si>
  <si>
    <r>
      <t>Informática</t>
    </r>
    <r>
      <rPr>
        <vertAlign val="superscript"/>
        <sz val="10"/>
        <rFont val="Arial"/>
        <family val="2"/>
      </rPr>
      <t>d</t>
    </r>
  </si>
  <si>
    <r>
      <t>Facultad de Arquitectura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</si>
  <si>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c</t>
    </r>
  </si>
  <si>
    <r>
      <t>Diseño Industrial</t>
    </r>
    <r>
      <rPr>
        <vertAlign val="superscript"/>
        <sz val="10"/>
        <rFont val="Arial"/>
        <family val="2"/>
      </rPr>
      <t>c</t>
    </r>
  </si>
  <si>
    <r>
      <t>Urbanismo</t>
    </r>
    <r>
      <rPr>
        <vertAlign val="superscript"/>
        <sz val="10"/>
        <rFont val="Arial"/>
        <family val="2"/>
      </rPr>
      <t>c</t>
    </r>
  </si>
  <si>
    <r>
      <t>Ingeniería en Telecomunicaciones</t>
    </r>
    <r>
      <rPr>
        <vertAlign val="superscript"/>
        <sz val="10"/>
        <rFont val="Arial"/>
        <family val="2"/>
      </rPr>
      <t>c</t>
    </r>
  </si>
  <si>
    <r>
      <t>Investigación Biomédica Básica</t>
    </r>
    <r>
      <rPr>
        <vertAlign val="superscript"/>
        <sz val="10"/>
        <rFont val="Arial"/>
        <family val="2"/>
      </rPr>
      <t>e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</si>
  <si>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de Universidad Abierta se reportan en la tabla correspondiente.</t>
    </r>
  </si>
  <si>
    <r>
      <t>b</t>
    </r>
    <r>
      <rPr>
        <sz val="8"/>
        <rFont val="Arial"/>
        <family val="2"/>
      </rPr>
      <t xml:space="preserve"> No incluye 1,039 alumnos de reingreso inscritos en una modalidad de examen extraordinario que se cursa durante el periodo escolar.</t>
    </r>
  </si>
  <si>
    <r>
      <t>c</t>
    </r>
    <r>
      <rPr>
        <sz val="8"/>
        <rFont val="Arial"/>
        <family val="2"/>
      </rPr>
      <t xml:space="preserve"> Estas carreras no tienen primer ingreso directo.</t>
    </r>
  </si>
  <si>
    <r>
      <t>d</t>
    </r>
    <r>
      <rPr>
        <sz val="8"/>
        <rFont val="Arial"/>
        <family val="2"/>
      </rPr>
      <t xml:space="preserve"> Esta carrera no tiene primer ingreso directo. Los 170 alumnos de primer ingreso que aparecen registrados, son el resultado de un segundo proceso de selección realizado a los alumnos asignados a las carreras de Administración y Contaduría de la propia Facultad.</t>
    </r>
  </si>
  <si>
    <r>
      <t>e</t>
    </r>
    <r>
      <rPr>
        <sz val="8"/>
        <rFont val="Arial"/>
        <family val="2"/>
      </rPr>
      <t xml:space="preserve"> Esta carrera no tiene primer ingreso directo. Los 18 alumnos de primer ingreso que aparecen registrados, son el resultado de un segundo proceso de selección realizado a los alumnos asignados a las carreras del área de las Ciencias Biológicas y de la Salud.</t>
    </r>
  </si>
  <si>
    <r>
      <t>a</t>
    </r>
    <r>
      <rPr>
        <sz val="8"/>
        <rFont val="Arial"/>
        <family val="2"/>
      </rPr>
      <t xml:space="preserve"> Únicamente se imparte la carrera de Enfermería. Para ingresar se requiere haber cursado el nivel medio básico.</t>
    </r>
  </si>
  <si>
    <r>
      <t>b</t>
    </r>
    <r>
      <rPr>
        <sz val="8"/>
        <rFont val="Arial"/>
        <family val="2"/>
      </rPr>
      <t xml:space="preserve"> Las cifras de población del Sistema de Universidad Abierta se reportan en la tabla correspondiente.</t>
    </r>
  </si>
  <si>
    <r>
      <t>c</t>
    </r>
    <r>
      <rPr>
        <sz val="8"/>
        <rFont val="Arial"/>
        <family val="2"/>
      </rPr>
      <t xml:space="preserve"> Se imparte en la Escuela Nacional de Música.</t>
    </r>
  </si>
  <si>
    <t>Facultad de Estudios Superiores Aragón</t>
  </si>
  <si>
    <r>
      <t>LICENCIATURA</t>
    </r>
    <r>
      <rPr>
        <b/>
        <vertAlign val="superscript"/>
        <sz val="10"/>
        <rFont val="Arial"/>
        <family val="2"/>
      </rPr>
      <t>a</t>
    </r>
  </si>
  <si>
    <t>UNAM</t>
  </si>
  <si>
    <r>
      <t>Posgrado</t>
    </r>
    <r>
      <rPr>
        <b/>
        <vertAlign val="superscript"/>
        <sz val="10"/>
        <rFont val="Arial"/>
        <family val="2"/>
      </rPr>
      <t>a</t>
    </r>
  </si>
  <si>
    <r>
      <t>Técnico Profesional</t>
    </r>
    <r>
      <rPr>
        <b/>
        <vertAlign val="superscript"/>
        <sz val="10"/>
        <rFont val="Arial"/>
        <family val="2"/>
      </rPr>
      <t>b</t>
    </r>
  </si>
  <si>
    <r>
      <t>Técnico</t>
    </r>
    <r>
      <rPr>
        <b/>
        <vertAlign val="superscript"/>
        <sz val="10"/>
        <rFont val="Arial"/>
        <family val="2"/>
      </rPr>
      <t>c</t>
    </r>
  </si>
  <si>
    <r>
      <t>Propedéutico de la Escuela Nacional de Música</t>
    </r>
    <r>
      <rPr>
        <b/>
        <vertAlign val="superscript"/>
        <sz val="10"/>
        <rFont val="Arial"/>
        <family val="2"/>
      </rPr>
      <t>d</t>
    </r>
  </si>
  <si>
    <t>Total*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</si>
</sst>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0.0%"/>
    <numFmt numFmtId="187" formatCode="0.0"/>
    <numFmt numFmtId="188" formatCode="0.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#,##0.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9" fillId="0" borderId="0" xfId="24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6" fillId="0" borderId="1" xfId="24" applyFont="1" applyBorder="1">
      <alignment/>
      <protection/>
    </xf>
    <xf numFmtId="0" fontId="10" fillId="0" borderId="0" xfId="24" applyFont="1" applyAlignment="1">
      <alignment horizontal="centerContinuous"/>
      <protection/>
    </xf>
    <xf numFmtId="0" fontId="10" fillId="0" borderId="0" xfId="24" applyFont="1">
      <alignment/>
      <protection/>
    </xf>
    <xf numFmtId="0" fontId="10" fillId="0" borderId="0" xfId="24" applyFont="1" applyAlignment="1">
      <alignment horizontal="right"/>
      <protection/>
    </xf>
    <xf numFmtId="0" fontId="10" fillId="0" borderId="1" xfId="24" applyFont="1" applyBorder="1" applyAlignment="1">
      <alignment horizontal="left"/>
      <protection/>
    </xf>
    <xf numFmtId="0" fontId="10" fillId="0" borderId="1" xfId="24" applyFont="1" applyBorder="1" applyAlignment="1">
      <alignment horizontal="center"/>
      <protection/>
    </xf>
    <xf numFmtId="0" fontId="10" fillId="0" borderId="1" xfId="24" applyFont="1" applyBorder="1">
      <alignment/>
      <protection/>
    </xf>
    <xf numFmtId="0" fontId="6" fillId="0" borderId="0" xfId="24" applyFont="1" applyAlignment="1">
      <alignment horizontal="center"/>
      <protection/>
    </xf>
    <xf numFmtId="3" fontId="6" fillId="0" borderId="0" xfId="24" applyNumberFormat="1" applyFont="1">
      <alignment/>
      <protection/>
    </xf>
    <xf numFmtId="0" fontId="9" fillId="0" borderId="0" xfId="24" applyFont="1">
      <alignment/>
      <protection/>
    </xf>
    <xf numFmtId="0" fontId="12" fillId="0" borderId="0" xfId="24" applyFont="1">
      <alignment/>
      <protection/>
    </xf>
    <xf numFmtId="0" fontId="6" fillId="0" borderId="0" xfId="24" applyFont="1" applyAlignment="1" quotePrefix="1">
      <alignment horizontal="left"/>
      <protection/>
    </xf>
    <xf numFmtId="3" fontId="6" fillId="0" borderId="1" xfId="24" applyNumberFormat="1" applyFont="1" applyBorder="1">
      <alignment/>
      <protection/>
    </xf>
    <xf numFmtId="0" fontId="9" fillId="0" borderId="1" xfId="24" applyFont="1" applyBorder="1" applyAlignment="1">
      <alignment horizontal="centerContinuous"/>
      <protection/>
    </xf>
    <xf numFmtId="0" fontId="6" fillId="0" borderId="1" xfId="24" applyFont="1" applyBorder="1" applyAlignment="1">
      <alignment horizontal="centerContinuous"/>
      <protection/>
    </xf>
    <xf numFmtId="0" fontId="10" fillId="0" borderId="1" xfId="24" applyFont="1" applyBorder="1" applyAlignment="1">
      <alignment horizontal="right"/>
      <protection/>
    </xf>
    <xf numFmtId="0" fontId="10" fillId="0" borderId="1" xfId="24" applyFont="1" applyBorder="1" applyAlignment="1">
      <alignment horizontal="centerContinuous"/>
      <protection/>
    </xf>
    <xf numFmtId="1" fontId="6" fillId="0" borderId="1" xfId="24" applyNumberFormat="1" applyFont="1" applyBorder="1">
      <alignment/>
      <protection/>
    </xf>
    <xf numFmtId="0" fontId="12" fillId="0" borderId="0" xfId="24" applyFont="1" applyAlignment="1">
      <alignment horizontal="left"/>
      <protection/>
    </xf>
    <xf numFmtId="0" fontId="6" fillId="0" borderId="0" xfId="24" applyFont="1" applyBorder="1">
      <alignment/>
      <protection/>
    </xf>
    <xf numFmtId="1" fontId="6" fillId="0" borderId="0" xfId="24" applyNumberFormat="1" applyFont="1" applyBorder="1">
      <alignment/>
      <protection/>
    </xf>
    <xf numFmtId="3" fontId="6" fillId="0" borderId="0" xfId="24" applyNumberFormat="1" applyFont="1" applyBorder="1">
      <alignment/>
      <protection/>
    </xf>
    <xf numFmtId="3" fontId="9" fillId="0" borderId="0" xfId="22" applyNumberFormat="1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3" fontId="6" fillId="0" borderId="0" xfId="22" applyNumberFormat="1" applyFont="1" applyAlignment="1">
      <alignment horizontal="centerContinuous"/>
      <protection/>
    </xf>
    <xf numFmtId="3" fontId="6" fillId="0" borderId="0" xfId="22" applyNumberFormat="1" applyFont="1">
      <alignment/>
      <protection/>
    </xf>
    <xf numFmtId="3" fontId="6" fillId="0" borderId="2" xfId="22" applyNumberFormat="1" applyFont="1" applyBorder="1">
      <alignment/>
      <protection/>
    </xf>
    <xf numFmtId="3" fontId="10" fillId="0" borderId="0" xfId="22" applyNumberFormat="1" applyFont="1" applyAlignment="1">
      <alignment horizontal="centerContinuous"/>
      <protection/>
    </xf>
    <xf numFmtId="3" fontId="10" fillId="0" borderId="0" xfId="22" applyNumberFormat="1" applyFont="1">
      <alignment/>
      <protection/>
    </xf>
    <xf numFmtId="3" fontId="10" fillId="0" borderId="0" xfId="22" applyNumberFormat="1" applyFont="1" applyAlignment="1">
      <alignment horizontal="right"/>
      <protection/>
    </xf>
    <xf numFmtId="3" fontId="6" fillId="0" borderId="1" xfId="22" applyNumberFormat="1" applyFont="1" applyBorder="1">
      <alignment/>
      <protection/>
    </xf>
    <xf numFmtId="0" fontId="6" fillId="0" borderId="0" xfId="22" applyFont="1">
      <alignment/>
      <protection/>
    </xf>
    <xf numFmtId="3" fontId="6" fillId="0" borderId="0" xfId="22" applyNumberFormat="1" applyFont="1" applyAlignment="1" quotePrefix="1">
      <alignment horizontal="left"/>
      <protection/>
    </xf>
    <xf numFmtId="0" fontId="10" fillId="0" borderId="0" xfId="22" applyFont="1">
      <alignment/>
      <protection/>
    </xf>
    <xf numFmtId="0" fontId="9" fillId="0" borderId="0" xfId="23" applyFont="1" applyAlignment="1">
      <alignment horizontal="centerContinuous"/>
      <protection/>
    </xf>
    <xf numFmtId="0" fontId="6" fillId="0" borderId="0" xfId="23" applyFont="1" applyAlignment="1">
      <alignment horizontal="centerContinuous"/>
      <protection/>
    </xf>
    <xf numFmtId="1" fontId="6" fillId="0" borderId="0" xfId="23" applyNumberFormat="1" applyFont="1" applyAlignment="1">
      <alignment horizontal="centerContinuous"/>
      <protection/>
    </xf>
    <xf numFmtId="0" fontId="6" fillId="0" borderId="0" xfId="23" applyFont="1" applyAlignment="1">
      <alignment/>
      <protection/>
    </xf>
    <xf numFmtId="0" fontId="6" fillId="0" borderId="0" xfId="23" applyFont="1">
      <alignment/>
      <protection/>
    </xf>
    <xf numFmtId="0" fontId="9" fillId="0" borderId="1" xfId="23" applyFont="1" applyBorder="1" applyAlignment="1">
      <alignment horizontal="centerContinuous"/>
      <protection/>
    </xf>
    <xf numFmtId="0" fontId="6" fillId="0" borderId="1" xfId="23" applyFont="1" applyBorder="1" applyAlignment="1">
      <alignment horizontal="centerContinuous"/>
      <protection/>
    </xf>
    <xf numFmtId="1" fontId="6" fillId="0" borderId="1" xfId="23" applyNumberFormat="1" applyFont="1" applyBorder="1" applyAlignment="1">
      <alignment horizontal="centerContinuous"/>
      <protection/>
    </xf>
    <xf numFmtId="1" fontId="10" fillId="0" borderId="0" xfId="23" applyNumberFormat="1" applyFont="1" applyAlignment="1">
      <alignment horizontal="centerContinuous"/>
      <protection/>
    </xf>
    <xf numFmtId="1" fontId="10" fillId="0" borderId="0" xfId="23" applyNumberFormat="1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13" fillId="0" borderId="0" xfId="23" applyFont="1" applyAlignment="1">
      <alignment horizontal="centerContinuous"/>
      <protection/>
    </xf>
    <xf numFmtId="0" fontId="10" fillId="0" borderId="0" xfId="23" applyFont="1" applyAlignment="1">
      <alignment/>
      <protection/>
    </xf>
    <xf numFmtId="1" fontId="10" fillId="0" borderId="0" xfId="23" applyNumberFormat="1" applyFont="1" applyAlignment="1">
      <alignment horizontal="right"/>
      <protection/>
    </xf>
    <xf numFmtId="0" fontId="10" fillId="0" borderId="0" xfId="23" applyFont="1" applyAlignment="1">
      <alignment horizontal="center"/>
      <protection/>
    </xf>
    <xf numFmtId="0" fontId="10" fillId="0" borderId="0" xfId="23" applyFont="1">
      <alignment/>
      <protection/>
    </xf>
    <xf numFmtId="0" fontId="13" fillId="0" borderId="1" xfId="23" applyFont="1" applyBorder="1" applyAlignment="1">
      <alignment horizontal="centerContinuous"/>
      <protection/>
    </xf>
    <xf numFmtId="0" fontId="10" fillId="0" borderId="1" xfId="23" applyFont="1" applyBorder="1" applyAlignment="1">
      <alignment/>
      <protection/>
    </xf>
    <xf numFmtId="1" fontId="10" fillId="0" borderId="1" xfId="23" applyNumberFormat="1" applyFont="1" applyBorder="1" applyAlignment="1">
      <alignment horizontal="centerContinuous"/>
      <protection/>
    </xf>
    <xf numFmtId="0" fontId="10" fillId="0" borderId="1" xfId="23" applyFont="1" applyBorder="1" applyAlignment="1">
      <alignment horizontal="centerContinuous"/>
      <protection/>
    </xf>
    <xf numFmtId="1" fontId="10" fillId="0" borderId="0" xfId="23" applyNumberFormat="1" applyFont="1">
      <alignment/>
      <protection/>
    </xf>
    <xf numFmtId="3" fontId="6" fillId="0" borderId="0" xfId="23" applyNumberFormat="1" applyFont="1">
      <alignment/>
      <protection/>
    </xf>
    <xf numFmtId="1" fontId="6" fillId="0" borderId="0" xfId="23" applyNumberFormat="1" applyFont="1">
      <alignment/>
      <protection/>
    </xf>
    <xf numFmtId="0" fontId="6" fillId="0" borderId="1" xfId="23" applyFont="1" applyBorder="1">
      <alignment/>
      <protection/>
    </xf>
    <xf numFmtId="1" fontId="6" fillId="0" borderId="1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3" applyNumberFormat="1" applyFont="1" applyBorder="1">
      <alignment/>
      <protection/>
    </xf>
    <xf numFmtId="3" fontId="6" fillId="0" borderId="0" xfId="23" applyNumberFormat="1" applyFont="1" applyBorder="1">
      <alignment/>
      <protection/>
    </xf>
    <xf numFmtId="0" fontId="10" fillId="0" borderId="0" xfId="24" applyFont="1" applyBorder="1" applyAlignment="1">
      <alignment horizontal="centerContinuous"/>
      <protection/>
    </xf>
    <xf numFmtId="0" fontId="6" fillId="0" borderId="0" xfId="24" applyFont="1" applyBorder="1" applyAlignment="1">
      <alignment horizontal="centerContinuous"/>
      <protection/>
    </xf>
    <xf numFmtId="0" fontId="10" fillId="0" borderId="0" xfId="24" applyFont="1" applyBorder="1" applyAlignment="1" quotePrefix="1">
      <alignment horizontal="right"/>
      <protection/>
    </xf>
    <xf numFmtId="0" fontId="10" fillId="0" borderId="0" xfId="24" applyFont="1" applyBorder="1" applyAlignment="1">
      <alignment horizontal="right"/>
      <protection/>
    </xf>
    <xf numFmtId="0" fontId="10" fillId="0" borderId="1" xfId="24" applyFont="1" applyBorder="1" applyAlignment="1" quotePrefix="1">
      <alignment horizontal="right"/>
      <protection/>
    </xf>
    <xf numFmtId="3" fontId="9" fillId="0" borderId="0" xfId="24" applyNumberFormat="1" applyFont="1" applyBorder="1">
      <alignment/>
      <protection/>
    </xf>
    <xf numFmtId="3" fontId="9" fillId="0" borderId="0" xfId="24" applyNumberFormat="1" applyFont="1">
      <alignment/>
      <protection/>
    </xf>
    <xf numFmtId="0" fontId="11" fillId="0" borderId="0" xfId="24" applyFont="1">
      <alignment/>
      <protection/>
    </xf>
    <xf numFmtId="0" fontId="6" fillId="0" borderId="0" xfId="24" applyFont="1" applyBorder="1" applyAlignment="1" quotePrefix="1">
      <alignment horizontal="left"/>
      <protection/>
    </xf>
    <xf numFmtId="0" fontId="9" fillId="0" borderId="0" xfId="24" applyFont="1" applyBorder="1">
      <alignment/>
      <protection/>
    </xf>
    <xf numFmtId="0" fontId="12" fillId="0" borderId="0" xfId="24" applyFont="1" applyBorder="1">
      <alignment/>
      <protection/>
    </xf>
    <xf numFmtId="49" fontId="6" fillId="0" borderId="0" xfId="22" applyNumberFormat="1" applyFont="1">
      <alignment/>
      <protection/>
    </xf>
    <xf numFmtId="3" fontId="6" fillId="0" borderId="1" xfId="23" applyNumberFormat="1" applyFont="1" applyBorder="1">
      <alignment/>
      <protection/>
    </xf>
    <xf numFmtId="3" fontId="6" fillId="0" borderId="0" xfId="22" applyNumberFormat="1" applyFont="1" applyAlignment="1">
      <alignment/>
      <protection/>
    </xf>
    <xf numFmtId="1" fontId="6" fillId="0" borderId="1" xfId="22" applyNumberFormat="1" applyFont="1" applyBorder="1">
      <alignment/>
      <protection/>
    </xf>
    <xf numFmtId="1" fontId="6" fillId="0" borderId="0" xfId="0" applyNumberFormat="1" applyFont="1" applyAlignment="1">
      <alignment/>
    </xf>
    <xf numFmtId="1" fontId="9" fillId="0" borderId="0" xfId="24" applyNumberFormat="1" applyFont="1" applyBorder="1">
      <alignment/>
      <protection/>
    </xf>
    <xf numFmtId="0" fontId="9" fillId="0" borderId="0" xfId="24" applyFont="1" applyBorder="1" applyAlignment="1">
      <alignment horizontal="centerContinuous"/>
      <protection/>
    </xf>
    <xf numFmtId="3" fontId="9" fillId="0" borderId="0" xfId="24" applyNumberFormat="1" applyFont="1" applyBorder="1" applyAlignment="1">
      <alignment horizontal="centerContinuous"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horizontal="center"/>
      <protection/>
    </xf>
    <xf numFmtId="0" fontId="6" fillId="0" borderId="0" xfId="24" applyFont="1" applyBorder="1" applyAlignment="1">
      <alignment horizontal="left"/>
      <protection/>
    </xf>
    <xf numFmtId="0" fontId="6" fillId="0" borderId="0" xfId="24" applyFont="1" applyBorder="1" applyAlignment="1">
      <alignment horizontal="center"/>
      <protection/>
    </xf>
    <xf numFmtId="1" fontId="6" fillId="0" borderId="0" xfId="24" applyNumberFormat="1" applyFont="1" applyBorder="1" applyProtection="1">
      <alignment/>
      <protection/>
    </xf>
    <xf numFmtId="3" fontId="6" fillId="0" borderId="0" xfId="24" applyNumberFormat="1" applyFont="1" applyBorder="1" applyProtection="1">
      <alignment/>
      <protection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/>
    </xf>
    <xf numFmtId="49" fontId="6" fillId="0" borderId="0" xfId="24" applyNumberFormat="1" applyFont="1" applyBorder="1">
      <alignment/>
      <protection/>
    </xf>
    <xf numFmtId="1" fontId="9" fillId="0" borderId="0" xfId="24" applyNumberFormat="1" applyFont="1" applyBorder="1" applyProtection="1">
      <alignment/>
      <protection/>
    </xf>
    <xf numFmtId="1" fontId="6" fillId="0" borderId="0" xfId="24" applyNumberFormat="1" applyFont="1" applyBorder="1" applyAlignment="1" applyProtection="1" quotePrefix="1">
      <alignment horizontal="left"/>
      <protection/>
    </xf>
    <xf numFmtId="1" fontId="12" fillId="0" borderId="0" xfId="24" applyNumberFormat="1" applyFont="1" applyBorder="1" applyAlignment="1" applyProtection="1">
      <alignment horizontal="left"/>
      <protection/>
    </xf>
    <xf numFmtId="1" fontId="10" fillId="0" borderId="0" xfId="24" applyNumberFormat="1" applyFont="1" applyBorder="1" applyAlignment="1" applyProtection="1" quotePrefix="1">
      <alignment horizontal="left"/>
      <protection/>
    </xf>
    <xf numFmtId="1" fontId="10" fillId="0" borderId="0" xfId="24" applyNumberFormat="1" applyFont="1" applyBorder="1" applyProtection="1">
      <alignment/>
      <protection/>
    </xf>
    <xf numFmtId="1" fontId="12" fillId="0" borderId="0" xfId="24" applyNumberFormat="1" applyFont="1" applyBorder="1" applyProtection="1">
      <alignment/>
      <protection/>
    </xf>
    <xf numFmtId="0" fontId="6" fillId="0" borderId="0" xfId="0" applyFont="1" applyBorder="1" applyAlignment="1">
      <alignment/>
    </xf>
    <xf numFmtId="1" fontId="10" fillId="0" borderId="0" xfId="24" applyNumberFormat="1" applyFont="1" applyBorder="1" applyAlignment="1" applyProtection="1">
      <alignment horizontal="left"/>
      <protection/>
    </xf>
    <xf numFmtId="3" fontId="9" fillId="0" borderId="0" xfId="24" applyNumberFormat="1" applyFont="1" applyBorder="1" applyProtection="1">
      <alignment/>
      <protection/>
    </xf>
    <xf numFmtId="1" fontId="6" fillId="0" borderId="0" xfId="24" applyNumberFormat="1" applyFont="1" applyBorder="1" applyAlignment="1" applyProtection="1">
      <alignment horizontal="left"/>
      <protection/>
    </xf>
    <xf numFmtId="1" fontId="6" fillId="0" borderId="1" xfId="24" applyNumberFormat="1" applyFont="1" applyBorder="1" applyProtection="1">
      <alignment/>
      <protection/>
    </xf>
    <xf numFmtId="3" fontId="6" fillId="0" borderId="1" xfId="24" applyNumberFormat="1" applyFont="1" applyBorder="1" applyProtection="1">
      <alignment/>
      <protection/>
    </xf>
    <xf numFmtId="1" fontId="6" fillId="0" borderId="0" xfId="24" applyNumberFormat="1" applyFont="1" applyBorder="1" applyAlignment="1" quotePrefix="1">
      <alignment horizontal="left"/>
      <protection/>
    </xf>
    <xf numFmtId="3" fontId="6" fillId="0" borderId="0" xfId="24" applyNumberFormat="1" applyFont="1" applyFill="1" applyBorder="1">
      <alignment/>
      <protection/>
    </xf>
    <xf numFmtId="0" fontId="6" fillId="0" borderId="0" xfId="0" applyNumberFormat="1" applyFont="1" applyFill="1" applyBorder="1" applyAlignment="1" quotePrefix="1">
      <alignment/>
    </xf>
    <xf numFmtId="3" fontId="6" fillId="0" borderId="0" xfId="24" applyNumberFormat="1" applyFont="1" applyFill="1">
      <alignment/>
      <protection/>
    </xf>
    <xf numFmtId="0" fontId="6" fillId="0" borderId="0" xfId="24" applyFont="1" applyFill="1">
      <alignment/>
      <protection/>
    </xf>
    <xf numFmtId="1" fontId="6" fillId="0" borderId="0" xfId="24" applyNumberFormat="1" applyFont="1" applyFill="1" applyBorder="1">
      <alignment/>
      <protection/>
    </xf>
    <xf numFmtId="49" fontId="6" fillId="0" borderId="0" xfId="24" applyNumberFormat="1" applyFont="1" applyFill="1">
      <alignment/>
      <protection/>
    </xf>
    <xf numFmtId="3" fontId="6" fillId="0" borderId="1" xfId="24" applyNumberFormat="1" applyFont="1" applyFill="1" applyBorder="1">
      <alignment/>
      <protection/>
    </xf>
    <xf numFmtId="0" fontId="6" fillId="0" borderId="1" xfId="24" applyFont="1" applyFill="1" applyBorder="1">
      <alignment/>
      <protection/>
    </xf>
    <xf numFmtId="3" fontId="6" fillId="0" borderId="0" xfId="0" applyNumberFormat="1" applyFont="1" applyFill="1" applyBorder="1" applyAlignment="1" quotePrefix="1">
      <alignment/>
    </xf>
    <xf numFmtId="0" fontId="9" fillId="0" borderId="0" xfId="0" applyNumberFormat="1" applyFont="1" applyFill="1" applyAlignment="1" quotePrefix="1">
      <alignment/>
    </xf>
    <xf numFmtId="3" fontId="9" fillId="0" borderId="0" xfId="24" applyNumberFormat="1" applyFont="1" applyFill="1">
      <alignment/>
      <protection/>
    </xf>
    <xf numFmtId="3" fontId="6" fillId="0" borderId="0" xfId="24" applyNumberFormat="1" applyFont="1" applyBorder="1" applyAlignment="1">
      <alignment horizontal="left"/>
      <protection/>
    </xf>
    <xf numFmtId="3" fontId="6" fillId="0" borderId="0" xfId="0" applyNumberFormat="1" applyFont="1" applyAlignment="1" quotePrefix="1">
      <alignment/>
    </xf>
    <xf numFmtId="1" fontId="6" fillId="0" borderId="0" xfId="24" applyNumberFormat="1" applyFont="1" applyFill="1" applyBorder="1" applyProtection="1">
      <alignment/>
      <protection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Border="1" applyAlignment="1">
      <alignment/>
    </xf>
    <xf numFmtId="0" fontId="6" fillId="0" borderId="0" xfId="24" applyFont="1" applyFill="1" applyBorder="1">
      <alignment/>
      <protection/>
    </xf>
    <xf numFmtId="3" fontId="6" fillId="0" borderId="0" xfId="24" applyNumberFormat="1" applyFont="1" applyFill="1" applyBorder="1" applyProtection="1">
      <alignment/>
      <protection/>
    </xf>
    <xf numFmtId="0" fontId="6" fillId="0" borderId="0" xfId="0" applyNumberFormat="1" applyFont="1" applyAlignment="1" quotePrefix="1">
      <alignment/>
    </xf>
    <xf numFmtId="0" fontId="6" fillId="0" borderId="0" xfId="24" applyFont="1" applyFill="1" applyBorder="1" applyAlignment="1">
      <alignment horizontal="right"/>
      <protection/>
    </xf>
    <xf numFmtId="0" fontId="0" fillId="0" borderId="0" xfId="0" applyAlignment="1">
      <alignment/>
    </xf>
    <xf numFmtId="3" fontId="6" fillId="0" borderId="1" xfId="22" applyNumberFormat="1" applyFont="1" applyBorder="1" applyAlignment="1">
      <alignment/>
      <protection/>
    </xf>
    <xf numFmtId="0" fontId="6" fillId="0" borderId="0" xfId="0" applyNumberFormat="1" applyFont="1" applyFill="1" applyAlignment="1" quotePrefix="1">
      <alignment/>
    </xf>
    <xf numFmtId="3" fontId="14" fillId="0" borderId="0" xfId="21" applyNumberFormat="1" applyFont="1" applyFill="1" applyBorder="1" applyAlignment="1">
      <alignment horizontal="right" wrapText="1"/>
      <protection/>
    </xf>
    <xf numFmtId="3" fontId="14" fillId="0" borderId="0" xfId="21" applyNumberFormat="1" applyFont="1" applyFill="1" applyBorder="1" applyAlignment="1">
      <alignment horizontal="right" wrapText="1"/>
      <protection/>
    </xf>
    <xf numFmtId="0" fontId="14" fillId="0" borderId="0" xfId="21" applyFont="1" applyFill="1" applyBorder="1" applyAlignment="1">
      <alignment horizontal="left" wrapText="1"/>
      <protection/>
    </xf>
    <xf numFmtId="0" fontId="6" fillId="0" borderId="0" xfId="24" applyFont="1" applyFill="1" applyBorder="1" applyAlignment="1" applyProtection="1">
      <alignment horizontal="left"/>
      <protection/>
    </xf>
    <xf numFmtId="3" fontId="15" fillId="0" borderId="0" xfId="24" applyNumberFormat="1" applyFont="1" applyFill="1" applyBorder="1">
      <alignment/>
      <protection/>
    </xf>
    <xf numFmtId="3" fontId="9" fillId="0" borderId="0" xfId="24" applyNumberFormat="1" applyFont="1" applyFill="1" applyBorder="1">
      <alignment/>
      <protection/>
    </xf>
    <xf numFmtId="0" fontId="9" fillId="0" borderId="0" xfId="23" applyFont="1" applyBorder="1">
      <alignment/>
      <protection/>
    </xf>
    <xf numFmtId="1" fontId="9" fillId="0" borderId="0" xfId="23" applyNumberFormat="1" applyFont="1" applyBorder="1">
      <alignment/>
      <protection/>
    </xf>
    <xf numFmtId="3" fontId="9" fillId="0" borderId="0" xfId="23" applyNumberFormat="1" applyFont="1" applyBorder="1">
      <alignment/>
      <protection/>
    </xf>
    <xf numFmtId="3" fontId="9" fillId="0" borderId="0" xfId="23" applyNumberFormat="1" applyFont="1">
      <alignment/>
      <protection/>
    </xf>
    <xf numFmtId="3" fontId="9" fillId="0" borderId="0" xfId="22" applyNumberFormat="1" applyFont="1">
      <alignment/>
      <protection/>
    </xf>
    <xf numFmtId="3" fontId="9" fillId="0" borderId="0" xfId="22" applyNumberFormat="1" applyFont="1" applyAlignment="1">
      <alignment/>
      <protection/>
    </xf>
    <xf numFmtId="3" fontId="6" fillId="0" borderId="0" xfId="0" applyNumberFormat="1" applyFont="1" applyAlignment="1" quotePrefix="1">
      <alignment/>
    </xf>
    <xf numFmtId="3" fontId="6" fillId="0" borderId="0" xfId="24" applyNumberFormat="1" applyFont="1" applyBorder="1" applyAlignment="1">
      <alignment/>
      <protection/>
    </xf>
    <xf numFmtId="0" fontId="6" fillId="0" borderId="0" xfId="0" applyNumberFormat="1" applyFont="1" applyBorder="1" applyAlignment="1" quotePrefix="1">
      <alignment/>
    </xf>
    <xf numFmtId="3" fontId="9" fillId="0" borderId="0" xfId="24" applyNumberFormat="1" applyFont="1" applyBorder="1" applyAlignment="1">
      <alignment/>
      <protection/>
    </xf>
    <xf numFmtId="3" fontId="10" fillId="0" borderId="0" xfId="24" applyNumberFormat="1" applyFont="1" applyBorder="1" applyAlignment="1">
      <alignment horizontal="centerContinuous"/>
      <protection/>
    </xf>
    <xf numFmtId="3" fontId="10" fillId="0" borderId="0" xfId="24" applyNumberFormat="1" applyFont="1" applyBorder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10" fillId="0" borderId="0" xfId="24" applyNumberFormat="1" applyFont="1" applyBorder="1" applyAlignment="1" quotePrefix="1">
      <alignment horizontal="right"/>
      <protection/>
    </xf>
    <xf numFmtId="3" fontId="10" fillId="0" borderId="0" xfId="24" applyNumberFormat="1" applyFont="1" applyBorder="1" applyAlignment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22" applyFont="1" applyFill="1">
      <alignment/>
      <protection/>
    </xf>
    <xf numFmtId="3" fontId="6" fillId="0" borderId="0" xfId="22" applyNumberFormat="1" applyFont="1" applyFill="1">
      <alignment/>
      <protection/>
    </xf>
    <xf numFmtId="1" fontId="6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3" fontId="14" fillId="0" borderId="0" xfId="21" applyNumberFormat="1" applyFont="1" applyFill="1" applyBorder="1" applyAlignment="1" quotePrefix="1">
      <alignment horizontal="right" wrapText="1"/>
      <protection/>
    </xf>
    <xf numFmtId="3" fontId="6" fillId="0" borderId="0" xfId="24" applyNumberFormat="1" applyFont="1" applyBorder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6" fillId="0" borderId="0" xfId="24" applyFont="1" applyBorder="1" applyAlignment="1">
      <alignment/>
      <protection/>
    </xf>
    <xf numFmtId="0" fontId="6" fillId="0" borderId="0" xfId="24" applyFont="1" applyAlignment="1">
      <alignment/>
      <protection/>
    </xf>
    <xf numFmtId="0" fontId="12" fillId="0" borderId="0" xfId="24" applyFont="1" applyFill="1" applyBorder="1" applyAlignment="1">
      <alignment/>
      <protection/>
    </xf>
    <xf numFmtId="3" fontId="6" fillId="0" borderId="0" xfId="24" applyNumberFormat="1" applyFont="1" applyFill="1" applyBorder="1" applyAlignment="1">
      <alignment/>
      <protection/>
    </xf>
    <xf numFmtId="1" fontId="12" fillId="0" borderId="0" xfId="24" applyNumberFormat="1" applyFont="1" applyBorder="1" applyAlignment="1" applyProtection="1">
      <alignment/>
      <protection/>
    </xf>
    <xf numFmtId="49" fontId="6" fillId="0" borderId="0" xfId="24" applyNumberFormat="1" applyFont="1" applyFill="1" applyBorder="1">
      <alignment/>
      <protection/>
    </xf>
    <xf numFmtId="0" fontId="9" fillId="0" borderId="0" xfId="24" applyFont="1" applyAlignment="1">
      <alignment horizontal="center"/>
      <protection/>
    </xf>
    <xf numFmtId="1" fontId="12" fillId="0" borderId="0" xfId="24" applyNumberFormat="1" applyFont="1" applyBorder="1" applyAlignment="1" applyProtection="1">
      <alignment wrapText="1"/>
      <protection/>
    </xf>
    <xf numFmtId="0" fontId="0" fillId="0" borderId="0" xfId="0" applyAlignment="1">
      <alignment/>
    </xf>
    <xf numFmtId="0" fontId="9" fillId="0" borderId="0" xfId="23" applyFont="1" applyAlignment="1">
      <alignment horizontal="center"/>
      <protection/>
    </xf>
    <xf numFmtId="3" fontId="9" fillId="0" borderId="0" xfId="22" applyNumberFormat="1" applyFont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original" xfId="21"/>
    <cellStyle name="Normal_pe_bach" xfId="22"/>
    <cellStyle name="Normal_peba_aj" xfId="23"/>
    <cellStyle name="Normal_poblac9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29</xdr:row>
      <xdr:rowOff>66675</xdr:rowOff>
    </xdr:from>
    <xdr:to>
      <xdr:col>10</xdr:col>
      <xdr:colOff>447675</xdr:colOff>
      <xdr:row>32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952875" y="4495800"/>
          <a:ext cx="34575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No incluye 848 alumnos que solicitaron suspender temporalmente sus estudios durante 2004 y 2005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MARY\eventual\Graficas%20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3" customWidth="1"/>
    <col min="2" max="2" width="47.140625" style="3" customWidth="1"/>
    <col min="3" max="4" width="8.28125" style="3" customWidth="1"/>
    <col min="5" max="5" width="9.57421875" style="3" customWidth="1"/>
    <col min="6" max="6" width="1.57421875" style="3" customWidth="1"/>
    <col min="7" max="8" width="8.28125" style="3" customWidth="1"/>
    <col min="9" max="9" width="9.7109375" style="3" customWidth="1"/>
    <col min="10" max="10" width="1.57421875" style="3" customWidth="1"/>
    <col min="11" max="11" width="8.57421875" style="3" customWidth="1"/>
    <col min="12" max="12" width="0.85546875" style="3" customWidth="1"/>
    <col min="13" max="16384" width="11.421875" style="3" customWidth="1"/>
  </cols>
  <sheetData>
    <row r="1" spans="1:11" ht="12.75">
      <c r="A1" s="167" t="s">
        <v>179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 customHeight="1">
      <c r="A2" s="1" t="s">
        <v>92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1" t="s">
        <v>150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2" ht="12.75" customHeight="1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4"/>
    </row>
    <row r="5" ht="9" customHeight="1"/>
    <row r="6" spans="3:12" s="23" customFormat="1" ht="9.75" customHeight="1">
      <c r="C6" s="66" t="s">
        <v>105</v>
      </c>
      <c r="D6" s="66"/>
      <c r="E6" s="66"/>
      <c r="F6" s="66"/>
      <c r="G6" s="66" t="s">
        <v>106</v>
      </c>
      <c r="H6" s="67"/>
      <c r="I6" s="66"/>
      <c r="J6" s="66"/>
      <c r="K6" s="66" t="s">
        <v>107</v>
      </c>
      <c r="L6" s="67"/>
    </row>
    <row r="7" spans="3:12" s="23" customFormat="1" ht="9.75" customHeight="1">
      <c r="C7" s="68" t="s">
        <v>120</v>
      </c>
      <c r="D7" s="69" t="s">
        <v>121</v>
      </c>
      <c r="E7" s="69" t="s">
        <v>122</v>
      </c>
      <c r="F7" s="69"/>
      <c r="G7" s="69" t="s">
        <v>120</v>
      </c>
      <c r="H7" s="69" t="s">
        <v>121</v>
      </c>
      <c r="I7" s="69" t="s">
        <v>110</v>
      </c>
      <c r="J7" s="69"/>
      <c r="K7" s="66" t="s">
        <v>184</v>
      </c>
      <c r="L7" s="67"/>
    </row>
    <row r="8" spans="1:12" s="23" customFormat="1" ht="9.75" customHeight="1">
      <c r="A8" s="4"/>
      <c r="B8" s="4"/>
      <c r="C8" s="70"/>
      <c r="D8" s="19"/>
      <c r="E8" s="19"/>
      <c r="F8" s="19"/>
      <c r="G8" s="19"/>
      <c r="H8" s="19"/>
      <c r="I8" s="19"/>
      <c r="J8" s="19"/>
      <c r="K8" s="20"/>
      <c r="L8" s="4"/>
    </row>
    <row r="9" ht="12.75" customHeight="1"/>
    <row r="10" spans="1:12" ht="12.75" customHeight="1">
      <c r="A10" s="13" t="s">
        <v>180</v>
      </c>
      <c r="B10" s="13"/>
      <c r="C10" s="71">
        <f>SUM(C11:C12)</f>
        <v>4049</v>
      </c>
      <c r="D10" s="71">
        <f>SUM(D11:D12)</f>
        <v>3514</v>
      </c>
      <c r="E10" s="71">
        <f>SUM(E11:E12)</f>
        <v>7563</v>
      </c>
      <c r="F10" s="72"/>
      <c r="G10" s="71">
        <f>SUM(G11:G12)</f>
        <v>6718</v>
      </c>
      <c r="H10" s="71">
        <f>SUM(H11:H12)</f>
        <v>5484</v>
      </c>
      <c r="I10" s="71">
        <f>SUM(I11:I12)</f>
        <v>12202</v>
      </c>
      <c r="J10" s="72"/>
      <c r="K10" s="71">
        <f>SUM(I10,E10)</f>
        <v>19765</v>
      </c>
      <c r="L10" s="73"/>
    </row>
    <row r="11" spans="2:12" ht="12.75" customHeight="1">
      <c r="B11" s="3" t="s">
        <v>36</v>
      </c>
      <c r="C11" s="25">
        <v>3967</v>
      </c>
      <c r="D11" s="25">
        <v>3501</v>
      </c>
      <c r="E11" s="12">
        <v>7468</v>
      </c>
      <c r="F11" s="12"/>
      <c r="G11" s="25">
        <v>6710</v>
      </c>
      <c r="H11" s="25">
        <v>5483</v>
      </c>
      <c r="I11" s="12">
        <v>12193</v>
      </c>
      <c r="J11" s="12"/>
      <c r="K11" s="12">
        <f>SUM(E11,I11)</f>
        <v>19661</v>
      </c>
      <c r="L11" s="73"/>
    </row>
    <row r="12" spans="2:12" ht="12.75" customHeight="1">
      <c r="B12" s="3" t="s">
        <v>156</v>
      </c>
      <c r="C12" s="81">
        <v>82</v>
      </c>
      <c r="D12" s="81">
        <v>13</v>
      </c>
      <c r="E12" s="12">
        <v>95</v>
      </c>
      <c r="F12" s="12"/>
      <c r="G12" s="81">
        <v>8</v>
      </c>
      <c r="H12" s="81">
        <v>1</v>
      </c>
      <c r="I12" s="12">
        <v>9</v>
      </c>
      <c r="J12" s="12"/>
      <c r="K12" s="12">
        <f>SUM(E12,I12)</f>
        <v>104</v>
      </c>
      <c r="L12" s="73"/>
    </row>
    <row r="13" spans="1:13" ht="12.75" customHeight="1">
      <c r="A13" s="13" t="s">
        <v>34</v>
      </c>
      <c r="B13" s="13"/>
      <c r="C13" s="72">
        <f>SUM(C14:C15)</f>
        <v>15626</v>
      </c>
      <c r="D13" s="72">
        <f>SUM(D14:D15)</f>
        <v>17480</v>
      </c>
      <c r="E13" s="72">
        <f>SUM(E14:E15)</f>
        <v>33106</v>
      </c>
      <c r="F13" s="72"/>
      <c r="G13" s="72">
        <f>SUM(G14:G15)</f>
        <v>56481</v>
      </c>
      <c r="H13" s="72">
        <f>SUM(H14:H15)</f>
        <v>60666</v>
      </c>
      <c r="I13" s="72">
        <f>SUM(I14:I15)</f>
        <v>117147</v>
      </c>
      <c r="J13" s="13"/>
      <c r="K13" s="72">
        <f>SUM(K14:K15)</f>
        <v>150253</v>
      </c>
      <c r="M13" s="12"/>
    </row>
    <row r="14" spans="2:13" ht="12.75" customHeight="1">
      <c r="B14" s="3" t="s">
        <v>36</v>
      </c>
      <c r="C14" s="12">
        <v>14565</v>
      </c>
      <c r="D14" s="12">
        <v>16728</v>
      </c>
      <c r="E14" s="12">
        <f>SUM(C14:D14)</f>
        <v>31293</v>
      </c>
      <c r="F14" s="12"/>
      <c r="G14" s="12">
        <v>52878</v>
      </c>
      <c r="H14" s="12">
        <v>57525</v>
      </c>
      <c r="I14" s="12">
        <f>SUM(G14:H14)</f>
        <v>110403</v>
      </c>
      <c r="J14" s="25"/>
      <c r="K14" s="12">
        <f>SUM(E14,I14)</f>
        <v>141696</v>
      </c>
      <c r="M14" s="12"/>
    </row>
    <row r="15" spans="2:11" ht="12.75" customHeight="1">
      <c r="B15" s="3" t="s">
        <v>156</v>
      </c>
      <c r="C15" s="12">
        <v>1061</v>
      </c>
      <c r="D15" s="12">
        <v>752</v>
      </c>
      <c r="E15" s="12">
        <f>SUM(C15:D15)</f>
        <v>1813</v>
      </c>
      <c r="F15" s="12"/>
      <c r="G15" s="12">
        <v>3603</v>
      </c>
      <c r="H15" s="12">
        <v>3141</v>
      </c>
      <c r="I15" s="12">
        <f>SUM(G15:H15)</f>
        <v>6744</v>
      </c>
      <c r="J15" s="12"/>
      <c r="K15" s="12">
        <f>SUM(E15,I15)</f>
        <v>8557</v>
      </c>
    </row>
    <row r="16" spans="1:11" ht="12.75" customHeight="1">
      <c r="A16" s="13" t="s">
        <v>181</v>
      </c>
      <c r="B16" s="13"/>
      <c r="C16" s="117">
        <v>0</v>
      </c>
      <c r="D16" s="117">
        <v>1</v>
      </c>
      <c r="E16" s="118">
        <v>1</v>
      </c>
      <c r="F16" s="117"/>
      <c r="G16" s="117">
        <v>2</v>
      </c>
      <c r="H16" s="117">
        <v>0</v>
      </c>
      <c r="I16" s="118">
        <v>2</v>
      </c>
      <c r="J16" s="117"/>
      <c r="K16" s="72">
        <f>SUM(E16,I16)</f>
        <v>3</v>
      </c>
    </row>
    <row r="17" spans="1:13" ht="12.75" customHeight="1">
      <c r="A17" s="13" t="s">
        <v>182</v>
      </c>
      <c r="B17" s="13"/>
      <c r="C17" s="72">
        <f>SUM(C18:C19)</f>
        <v>117</v>
      </c>
      <c r="D17" s="72">
        <f>SUM(D18:D19)</f>
        <v>1433</v>
      </c>
      <c r="E17" s="72">
        <f>SUM(E18:E19)</f>
        <v>1550</v>
      </c>
      <c r="F17" s="72"/>
      <c r="G17" s="72">
        <f>SUM(G18:G19)</f>
        <v>158</v>
      </c>
      <c r="H17" s="72">
        <f>SUM(H18:H19)</f>
        <v>768</v>
      </c>
      <c r="I17" s="72">
        <f>SUM(I18:I19)</f>
        <v>926</v>
      </c>
      <c r="J17" s="13"/>
      <c r="K17" s="72">
        <f>SUM(K18:K19)</f>
        <v>2476</v>
      </c>
      <c r="M17" s="12"/>
    </row>
    <row r="18" spans="2:11" ht="12.75" customHeight="1">
      <c r="B18" s="3" t="s">
        <v>36</v>
      </c>
      <c r="C18" s="3">
        <v>41</v>
      </c>
      <c r="D18" s="3">
        <v>100</v>
      </c>
      <c r="E18" s="3">
        <f>SUM(C18:D18)</f>
        <v>141</v>
      </c>
      <c r="G18" s="3">
        <v>114</v>
      </c>
      <c r="H18" s="3">
        <v>393</v>
      </c>
      <c r="I18" s="3">
        <f>SUM(G18:H18)</f>
        <v>507</v>
      </c>
      <c r="J18" s="12"/>
      <c r="K18" s="12">
        <f>SUM(E18,I18)</f>
        <v>648</v>
      </c>
    </row>
    <row r="19" spans="2:11" ht="12.75" customHeight="1">
      <c r="B19" s="3" t="s">
        <v>156</v>
      </c>
      <c r="C19" s="12">
        <v>76</v>
      </c>
      <c r="D19" s="12">
        <v>1333</v>
      </c>
      <c r="E19" s="12">
        <f>SUM(C19:D19)</f>
        <v>1409</v>
      </c>
      <c r="F19" s="12"/>
      <c r="G19" s="12">
        <v>44</v>
      </c>
      <c r="H19" s="12">
        <v>375</v>
      </c>
      <c r="I19" s="12">
        <f>SUM(G19:H19)</f>
        <v>419</v>
      </c>
      <c r="J19" s="12"/>
      <c r="K19" s="12">
        <f>SUM(E19,I19)</f>
        <v>1828</v>
      </c>
    </row>
    <row r="20" spans="1:13" ht="12.75" customHeight="1">
      <c r="A20" s="13" t="s">
        <v>35</v>
      </c>
      <c r="B20" s="13"/>
      <c r="C20" s="72">
        <f>SUM(C21:C23)</f>
        <v>17113</v>
      </c>
      <c r="D20" s="72">
        <f>SUM(D21:D23)</f>
        <v>17134</v>
      </c>
      <c r="E20" s="72">
        <f>SUM(E21:E23)</f>
        <v>34247</v>
      </c>
      <c r="F20" s="72"/>
      <c r="G20" s="72">
        <f>SUM(G21:G23)</f>
        <v>34758</v>
      </c>
      <c r="H20" s="72">
        <f>SUM(H21:H23)</f>
        <v>36967</v>
      </c>
      <c r="I20" s="72">
        <f>SUM(I21:I23)</f>
        <v>71725</v>
      </c>
      <c r="J20" s="72"/>
      <c r="K20" s="72">
        <f>SUM(K21:K23)</f>
        <v>105972</v>
      </c>
      <c r="M20" s="12"/>
    </row>
    <row r="21" spans="2:12" ht="12.75" customHeight="1">
      <c r="B21" s="3" t="s">
        <v>127</v>
      </c>
      <c r="C21" s="12">
        <v>7969</v>
      </c>
      <c r="D21" s="12">
        <v>7433</v>
      </c>
      <c r="E21" s="12">
        <f>SUM(C21:D21)</f>
        <v>15402</v>
      </c>
      <c r="F21" s="12"/>
      <c r="G21" s="12">
        <v>15992</v>
      </c>
      <c r="H21" s="12">
        <v>16380</v>
      </c>
      <c r="I21" s="12">
        <f>SUM(G21:H21)</f>
        <v>32372</v>
      </c>
      <c r="J21" s="12"/>
      <c r="K21" s="12">
        <f>SUM(E21,I21)</f>
        <v>47774</v>
      </c>
      <c r="L21" s="12"/>
    </row>
    <row r="22" spans="2:13" ht="12.75" customHeight="1">
      <c r="B22" s="3" t="s">
        <v>37</v>
      </c>
      <c r="C22" s="12">
        <v>8890</v>
      </c>
      <c r="D22" s="12">
        <v>9393</v>
      </c>
      <c r="E22" s="12">
        <f>SUM(C22:D22)</f>
        <v>18283</v>
      </c>
      <c r="F22" s="12"/>
      <c r="G22" s="12">
        <v>18226</v>
      </c>
      <c r="H22" s="12">
        <v>19932</v>
      </c>
      <c r="I22" s="12">
        <f>SUM(G22:H22)</f>
        <v>38158</v>
      </c>
      <c r="J22" s="12"/>
      <c r="K22" s="12">
        <f>SUM(E22,I22)</f>
        <v>56441</v>
      </c>
      <c r="L22" s="12"/>
      <c r="M22" s="23"/>
    </row>
    <row r="23" spans="2:12" ht="12.75" customHeight="1">
      <c r="B23" s="74" t="s">
        <v>38</v>
      </c>
      <c r="C23" s="12">
        <v>254</v>
      </c>
      <c r="D23" s="12">
        <v>308</v>
      </c>
      <c r="E23" s="12">
        <f>SUM(C23:D23)</f>
        <v>562</v>
      </c>
      <c r="F23" s="12"/>
      <c r="G23" s="12">
        <v>540</v>
      </c>
      <c r="H23" s="12">
        <v>655</v>
      </c>
      <c r="I23" s="12">
        <f>SUM(G23:H23)</f>
        <v>1195</v>
      </c>
      <c r="J23" s="12"/>
      <c r="K23" s="12">
        <f>SUM(E23,I23)</f>
        <v>1757</v>
      </c>
      <c r="L23" s="25"/>
    </row>
    <row r="24" spans="1:12" ht="12.75" customHeight="1">
      <c r="A24" s="13" t="s">
        <v>183</v>
      </c>
      <c r="B24" s="13"/>
      <c r="C24" s="13">
        <v>146</v>
      </c>
      <c r="D24" s="13">
        <v>66</v>
      </c>
      <c r="E24" s="72">
        <f>SUM(C24:D24)</f>
        <v>212</v>
      </c>
      <c r="F24" s="13"/>
      <c r="G24" s="13">
        <v>261</v>
      </c>
      <c r="H24" s="13">
        <v>112</v>
      </c>
      <c r="I24" s="72">
        <v>373</v>
      </c>
      <c r="J24" s="13"/>
      <c r="K24" s="72">
        <f>SUM(E24,I24)</f>
        <v>585</v>
      </c>
      <c r="L24" s="73"/>
    </row>
    <row r="25" spans="1:12" ht="12.75" customHeight="1">
      <c r="A25" s="4"/>
      <c r="B25" s="4"/>
      <c r="C25" s="4"/>
      <c r="D25" s="4"/>
      <c r="E25" s="16"/>
      <c r="F25" s="16"/>
      <c r="G25" s="4"/>
      <c r="H25" s="4"/>
      <c r="I25" s="21"/>
      <c r="J25" s="21"/>
      <c r="K25" s="16"/>
      <c r="L25" s="16"/>
    </row>
    <row r="26" spans="1:12" ht="9" customHeight="1">
      <c r="A26" s="23"/>
      <c r="B26" s="23"/>
      <c r="C26" s="23"/>
      <c r="D26" s="23"/>
      <c r="E26" s="25"/>
      <c r="F26" s="25"/>
      <c r="G26" s="23"/>
      <c r="H26" s="23"/>
      <c r="I26" s="24"/>
      <c r="J26" s="24"/>
      <c r="K26" s="25"/>
      <c r="L26" s="25"/>
    </row>
    <row r="27" spans="1:12" ht="12.75" customHeight="1">
      <c r="A27" s="75" t="s">
        <v>117</v>
      </c>
      <c r="B27" s="75"/>
      <c r="C27" s="71">
        <f>SUM(C10,C13,C16,C17,C20,C24)</f>
        <v>37051</v>
      </c>
      <c r="D27" s="71">
        <f>SUM(D10,D13,D16,D17,D20,D24)</f>
        <v>39628</v>
      </c>
      <c r="E27" s="71">
        <f>SUM(E10,E13,E16,E17,E20,E24)</f>
        <v>76679</v>
      </c>
      <c r="F27" s="71"/>
      <c r="G27" s="71">
        <f>SUM(G10,G13,G16,G17,G20,G24)</f>
        <v>98378</v>
      </c>
      <c r="H27" s="71">
        <f>SUM(H10,H13,H16,H17,H20,H24)</f>
        <v>103997</v>
      </c>
      <c r="I27" s="71">
        <f>SUM(I10,I13,I16,I17,I20,I24)</f>
        <v>202375</v>
      </c>
      <c r="J27" s="82"/>
      <c r="K27" s="71">
        <f>SUM(K10,K13,K16,K17,K20,K24)</f>
        <v>279054</v>
      </c>
      <c r="L27" s="119"/>
    </row>
    <row r="28" spans="1:12" ht="9" customHeight="1">
      <c r="A28" s="4"/>
      <c r="B28" s="4"/>
      <c r="C28" s="4"/>
      <c r="D28" s="4"/>
      <c r="E28" s="16"/>
      <c r="F28" s="16"/>
      <c r="G28" s="4"/>
      <c r="H28" s="4"/>
      <c r="I28" s="21"/>
      <c r="J28" s="21"/>
      <c r="K28" s="16"/>
      <c r="L28" s="16"/>
    </row>
    <row r="29" spans="1:12" ht="12" customHeight="1">
      <c r="A29" s="23"/>
      <c r="B29" s="23"/>
      <c r="J29" s="24"/>
      <c r="K29" s="25"/>
      <c r="L29" s="25"/>
    </row>
    <row r="30" spans="1:12" ht="12" customHeight="1">
      <c r="A30" s="76" t="s">
        <v>93</v>
      </c>
      <c r="B30" s="23"/>
      <c r="J30" s="24"/>
      <c r="K30" s="25"/>
      <c r="L30" s="25"/>
    </row>
    <row r="31" spans="1:12" ht="12" customHeight="1">
      <c r="A31" s="14" t="s">
        <v>97</v>
      </c>
      <c r="B31" s="6"/>
      <c r="H31" s="12"/>
      <c r="J31" s="24"/>
      <c r="K31" s="25"/>
      <c r="L31" s="25"/>
    </row>
    <row r="32" spans="1:11" ht="12" customHeight="1">
      <c r="A32" s="14" t="s">
        <v>98</v>
      </c>
      <c r="B32" s="6"/>
      <c r="H32" s="12"/>
      <c r="I32" s="12"/>
      <c r="K32" s="12"/>
    </row>
    <row r="33" spans="1:11" ht="12" customHeight="1">
      <c r="A33" s="14" t="s">
        <v>142</v>
      </c>
      <c r="B33" s="6"/>
      <c r="K33" s="12"/>
    </row>
    <row r="34" ht="12" customHeight="1"/>
    <row r="35" ht="12.75">
      <c r="A35" s="6" t="s">
        <v>118</v>
      </c>
    </row>
    <row r="49" spans="3:11" ht="12.75">
      <c r="C49" s="12"/>
      <c r="D49" s="12"/>
      <c r="E49" s="12"/>
      <c r="F49" s="12"/>
      <c r="G49" s="12"/>
      <c r="H49" s="12"/>
      <c r="I49" s="12"/>
      <c r="J49" s="12"/>
      <c r="K49" s="12"/>
    </row>
  </sheetData>
  <mergeCells count="1">
    <mergeCell ref="A1:K1"/>
  </mergeCells>
  <printOptions horizontalCentered="1"/>
  <pageMargins left="0.5118110236220472" right="0.5118110236220472" top="0.8267716535433072" bottom="1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2"/>
  <sheetViews>
    <sheetView zoomScale="75" zoomScaleNormal="75" workbookViewId="0" topLeftCell="A1">
      <selection activeCell="A1" sqref="A1:K1"/>
    </sheetView>
  </sheetViews>
  <sheetFormatPr defaultColWidth="11.421875" defaultRowHeight="12.75" customHeight="1"/>
  <cols>
    <col min="1" max="1" width="1.7109375" style="3" customWidth="1"/>
    <col min="2" max="2" width="43.7109375" style="3" customWidth="1"/>
    <col min="3" max="5" width="8.8515625" style="3" customWidth="1"/>
    <col min="6" max="6" width="1.7109375" style="3" customWidth="1"/>
    <col min="7" max="9" width="8.8515625" style="3" customWidth="1"/>
    <col min="10" max="10" width="1.7109375" style="3" customWidth="1"/>
    <col min="11" max="11" width="8.8515625" style="3" customWidth="1"/>
    <col min="12" max="12" width="0.85546875" style="3" customWidth="1"/>
    <col min="13" max="110" width="9.140625" style="3" customWidth="1"/>
    <col min="111" max="16384" width="11.421875" style="3" customWidth="1"/>
  </cols>
  <sheetData>
    <row r="1" spans="1:11" ht="12.75" customHeight="1">
      <c r="A1" s="167" t="s">
        <v>179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2" ht="15" customHeight="1">
      <c r="A2" s="83" t="s">
        <v>178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3"/>
    </row>
    <row r="3" spans="1:12" ht="12.75" customHeight="1">
      <c r="A3" s="84" t="s">
        <v>150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23"/>
    </row>
    <row r="4" spans="1:12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9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0.5" customHeight="1">
      <c r="A6" s="23"/>
      <c r="B6" s="23"/>
      <c r="C6" s="66" t="s">
        <v>105</v>
      </c>
      <c r="D6" s="66"/>
      <c r="E6" s="66"/>
      <c r="F6" s="85"/>
      <c r="G6" s="66" t="s">
        <v>106</v>
      </c>
      <c r="H6" s="66"/>
      <c r="I6" s="66"/>
      <c r="J6" s="85"/>
      <c r="K6" s="66" t="s">
        <v>107</v>
      </c>
      <c r="L6" s="67"/>
    </row>
    <row r="7" spans="1:12" s="6" customFormat="1" ht="10.5" customHeight="1">
      <c r="A7" s="85" t="s">
        <v>158</v>
      </c>
      <c r="B7" s="85"/>
      <c r="C7" s="68" t="s">
        <v>108</v>
      </c>
      <c r="D7" s="68" t="s">
        <v>109</v>
      </c>
      <c r="E7" s="69" t="s">
        <v>110</v>
      </c>
      <c r="F7" s="86"/>
      <c r="G7" s="68" t="s">
        <v>108</v>
      </c>
      <c r="H7" s="68" t="s">
        <v>109</v>
      </c>
      <c r="I7" s="69" t="s">
        <v>110</v>
      </c>
      <c r="J7" s="85"/>
      <c r="K7" s="66" t="s">
        <v>110</v>
      </c>
      <c r="L7" s="66"/>
    </row>
    <row r="8" spans="1:12" ht="9" customHeight="1">
      <c r="A8" s="4"/>
      <c r="B8" s="4"/>
      <c r="C8" s="8"/>
      <c r="D8" s="8"/>
      <c r="E8" s="8"/>
      <c r="F8" s="9"/>
      <c r="G8" s="8"/>
      <c r="H8" s="8"/>
      <c r="I8" s="8"/>
      <c r="J8" s="10"/>
      <c r="K8" s="9"/>
      <c r="L8" s="4"/>
    </row>
    <row r="9" spans="1:12" ht="12.75" customHeight="1">
      <c r="A9" s="23"/>
      <c r="B9" s="23"/>
      <c r="C9" s="23"/>
      <c r="D9" s="23"/>
      <c r="E9" s="87"/>
      <c r="F9" s="23"/>
      <c r="G9" s="23"/>
      <c r="H9" s="23"/>
      <c r="I9" s="87"/>
      <c r="J9" s="23"/>
      <c r="K9" s="88"/>
      <c r="L9" s="23"/>
    </row>
    <row r="10" spans="1:12" ht="12.75" customHeight="1">
      <c r="A10" s="134" t="s">
        <v>163</v>
      </c>
      <c r="B10" s="134"/>
      <c r="C10" s="108">
        <f>SUM(C11:C14)</f>
        <v>623</v>
      </c>
      <c r="D10" s="108">
        <f>SUM(D11:D14)</f>
        <v>412</v>
      </c>
      <c r="E10" s="108">
        <f>SUM(E11:E14)</f>
        <v>1035</v>
      </c>
      <c r="F10" s="108"/>
      <c r="G10" s="108">
        <f>SUM(G11:G14)</f>
        <v>2799</v>
      </c>
      <c r="H10" s="108">
        <f>SUM(H11:H14)</f>
        <v>1306</v>
      </c>
      <c r="I10" s="108">
        <f>SUM(G10:H10)</f>
        <v>4105</v>
      </c>
      <c r="J10" s="108"/>
      <c r="K10" s="108">
        <f>SUM(E10,I10)</f>
        <v>5140</v>
      </c>
      <c r="L10" s="25"/>
    </row>
    <row r="11" spans="1:12" ht="12.75" customHeight="1">
      <c r="A11" s="75"/>
      <c r="B11" s="24" t="s">
        <v>40</v>
      </c>
      <c r="C11" s="120">
        <v>623</v>
      </c>
      <c r="D11" s="120">
        <v>412</v>
      </c>
      <c r="E11" s="131">
        <v>1035</v>
      </c>
      <c r="F11" s="131"/>
      <c r="G11" s="120">
        <v>2588</v>
      </c>
      <c r="H11" s="120">
        <v>1148</v>
      </c>
      <c r="I11" s="120">
        <v>3736</v>
      </c>
      <c r="J11" s="25"/>
      <c r="K11" s="25">
        <f aca="true" t="shared" si="0" ref="K11:K45">SUM(E11,I11)</f>
        <v>4771</v>
      </c>
      <c r="L11" s="25"/>
    </row>
    <row r="12" spans="1:12" ht="12.75" customHeight="1">
      <c r="A12" s="89"/>
      <c r="B12" s="24" t="s">
        <v>164</v>
      </c>
      <c r="C12" s="92" t="s">
        <v>111</v>
      </c>
      <c r="D12" s="92" t="s">
        <v>111</v>
      </c>
      <c r="E12" s="92" t="s">
        <v>111</v>
      </c>
      <c r="F12" s="131"/>
      <c r="G12" s="120">
        <v>29</v>
      </c>
      <c r="H12" s="120">
        <v>48</v>
      </c>
      <c r="I12" s="120">
        <v>77</v>
      </c>
      <c r="J12" s="25"/>
      <c r="K12" s="25">
        <f t="shared" si="0"/>
        <v>77</v>
      </c>
      <c r="L12" s="25"/>
    </row>
    <row r="13" spans="1:12" ht="12.75" customHeight="1">
      <c r="A13" s="89"/>
      <c r="B13" s="24" t="s">
        <v>165</v>
      </c>
      <c r="C13" s="92" t="s">
        <v>111</v>
      </c>
      <c r="D13" s="92" t="s">
        <v>111</v>
      </c>
      <c r="E13" s="92" t="s">
        <v>111</v>
      </c>
      <c r="F13" s="131"/>
      <c r="G13" s="120">
        <v>161</v>
      </c>
      <c r="H13" s="120">
        <v>96</v>
      </c>
      <c r="I13" s="120">
        <v>257</v>
      </c>
      <c r="J13" s="25"/>
      <c r="K13" s="25">
        <f t="shared" si="0"/>
        <v>257</v>
      </c>
      <c r="L13" s="25"/>
    </row>
    <row r="14" spans="1:12" ht="12.75" customHeight="1">
      <c r="A14" s="89"/>
      <c r="B14" s="24" t="s">
        <v>166</v>
      </c>
      <c r="C14" s="92" t="s">
        <v>111</v>
      </c>
      <c r="D14" s="92" t="s">
        <v>111</v>
      </c>
      <c r="E14" s="92" t="s">
        <v>111</v>
      </c>
      <c r="F14" s="131"/>
      <c r="G14" s="120">
        <v>21</v>
      </c>
      <c r="H14" s="120">
        <v>14</v>
      </c>
      <c r="I14" s="120">
        <v>35</v>
      </c>
      <c r="J14" s="25"/>
      <c r="K14" s="25">
        <f t="shared" si="0"/>
        <v>35</v>
      </c>
      <c r="L14" s="25"/>
    </row>
    <row r="15" spans="1:12" ht="12.75" customHeight="1">
      <c r="A15" s="89"/>
      <c r="B15" s="89"/>
      <c r="C15" s="90"/>
      <c r="D15" s="90"/>
      <c r="E15" s="90"/>
      <c r="F15" s="90"/>
      <c r="G15" s="90"/>
      <c r="H15" s="90"/>
      <c r="I15" s="90"/>
      <c r="J15" s="25"/>
      <c r="K15" s="25"/>
      <c r="L15" s="25"/>
    </row>
    <row r="16" spans="1:12" ht="12.75" customHeight="1">
      <c r="A16" s="23" t="s">
        <v>42</v>
      </c>
      <c r="B16" s="89"/>
      <c r="C16" s="90">
        <f>SUM(C17:C18)</f>
        <v>229</v>
      </c>
      <c r="D16" s="90">
        <f>SUM(D17:D18)</f>
        <v>416</v>
      </c>
      <c r="E16" s="132">
        <f>SUM(C16:D16)</f>
        <v>645</v>
      </c>
      <c r="F16" s="90"/>
      <c r="G16" s="90">
        <f>SUM(G17:G18)</f>
        <v>847</v>
      </c>
      <c r="H16" s="90">
        <f>SUM(H17:H18)</f>
        <v>1338</v>
      </c>
      <c r="I16" s="25">
        <f>SUM(G16:H16)</f>
        <v>2185</v>
      </c>
      <c r="J16" s="90"/>
      <c r="K16" s="25">
        <f t="shared" si="0"/>
        <v>2830</v>
      </c>
      <c r="L16" s="25"/>
    </row>
    <row r="17" spans="1:12" ht="12.75" customHeight="1">
      <c r="A17" s="89"/>
      <c r="B17" s="91" t="s">
        <v>43</v>
      </c>
      <c r="C17" s="120">
        <v>84</v>
      </c>
      <c r="D17" s="120">
        <v>125</v>
      </c>
      <c r="E17" s="120">
        <v>209</v>
      </c>
      <c r="F17" s="120"/>
      <c r="G17" s="120">
        <v>219</v>
      </c>
      <c r="H17" s="120">
        <v>315</v>
      </c>
      <c r="I17" s="120">
        <v>534</v>
      </c>
      <c r="J17" s="120"/>
      <c r="K17" s="25">
        <f t="shared" si="0"/>
        <v>743</v>
      </c>
      <c r="L17" s="25"/>
    </row>
    <row r="18" spans="1:12" ht="12.75" customHeight="1">
      <c r="A18" s="23"/>
      <c r="B18" s="91" t="s">
        <v>45</v>
      </c>
      <c r="C18" s="120">
        <v>145</v>
      </c>
      <c r="D18" s="120">
        <v>291</v>
      </c>
      <c r="E18" s="120">
        <v>436</v>
      </c>
      <c r="F18" s="120"/>
      <c r="G18" s="120">
        <v>628</v>
      </c>
      <c r="H18" s="120">
        <v>1023</v>
      </c>
      <c r="I18" s="120">
        <v>1651</v>
      </c>
      <c r="J18" s="25"/>
      <c r="K18" s="25">
        <f t="shared" si="0"/>
        <v>2087</v>
      </c>
      <c r="L18" s="25"/>
    </row>
    <row r="19" spans="1:12" ht="12.75" customHeight="1">
      <c r="A19" s="89"/>
      <c r="B19" s="89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75" customHeight="1">
      <c r="A20" s="23" t="s">
        <v>46</v>
      </c>
      <c r="B20" s="89"/>
      <c r="C20" s="90">
        <f>SUM(C21:C25)</f>
        <v>733</v>
      </c>
      <c r="D20" s="90">
        <f>SUM(D21:D25)</f>
        <v>476</v>
      </c>
      <c r="E20" s="90">
        <f>SUM(E21:E25)</f>
        <v>1209</v>
      </c>
      <c r="F20" s="90"/>
      <c r="G20" s="90">
        <f>SUM(G21:G25)</f>
        <v>2187</v>
      </c>
      <c r="H20" s="90">
        <f>SUM(H21:H25)</f>
        <v>1718</v>
      </c>
      <c r="I20" s="90">
        <f>SUM(I21:I25)</f>
        <v>3905</v>
      </c>
      <c r="J20" s="25"/>
      <c r="K20" s="25">
        <f t="shared" si="0"/>
        <v>5114</v>
      </c>
      <c r="L20" s="25"/>
    </row>
    <row r="21" spans="1:13" ht="12.75" customHeight="1">
      <c r="A21" s="89"/>
      <c r="B21" s="94" t="s">
        <v>47</v>
      </c>
      <c r="C21" s="120">
        <v>177</v>
      </c>
      <c r="D21" s="120">
        <v>139</v>
      </c>
      <c r="E21" s="120">
        <v>316</v>
      </c>
      <c r="F21" s="120"/>
      <c r="G21" s="120">
        <v>561</v>
      </c>
      <c r="H21" s="120">
        <v>507</v>
      </c>
      <c r="I21" s="120">
        <v>1068</v>
      </c>
      <c r="J21" s="25"/>
      <c r="K21" s="25">
        <f>SUM(E21,I21)</f>
        <v>1384</v>
      </c>
      <c r="L21" s="25"/>
      <c r="M21" s="126"/>
    </row>
    <row r="22" spans="1:13" ht="12.75" customHeight="1">
      <c r="A22" s="89"/>
      <c r="B22" s="94" t="s">
        <v>51</v>
      </c>
      <c r="C22" s="120">
        <v>145</v>
      </c>
      <c r="D22" s="120">
        <v>212</v>
      </c>
      <c r="E22" s="120">
        <v>357</v>
      </c>
      <c r="F22" s="120"/>
      <c r="G22" s="120">
        <v>502</v>
      </c>
      <c r="H22" s="120">
        <v>821</v>
      </c>
      <c r="I22" s="120">
        <v>1323</v>
      </c>
      <c r="J22" s="25"/>
      <c r="K22" s="25">
        <f>SUM(E22,I22)</f>
        <v>1680</v>
      </c>
      <c r="L22" s="25"/>
      <c r="M22" s="126"/>
    </row>
    <row r="23" spans="1:13" ht="12.75" customHeight="1">
      <c r="A23" s="89"/>
      <c r="B23" s="94" t="s">
        <v>48</v>
      </c>
      <c r="C23" s="120">
        <v>64</v>
      </c>
      <c r="D23" s="120">
        <v>13</v>
      </c>
      <c r="E23" s="120">
        <v>77</v>
      </c>
      <c r="F23" s="120"/>
      <c r="G23" s="120">
        <v>215</v>
      </c>
      <c r="H23" s="120">
        <v>63</v>
      </c>
      <c r="I23" s="120">
        <v>278</v>
      </c>
      <c r="J23" s="25"/>
      <c r="K23" s="25">
        <f>SUM(E23,I23)</f>
        <v>355</v>
      </c>
      <c r="L23" s="25"/>
      <c r="M23" s="126"/>
    </row>
    <row r="24" spans="1:13" ht="12.75" customHeight="1">
      <c r="A24" s="89"/>
      <c r="B24" s="94" t="s">
        <v>49</v>
      </c>
      <c r="C24" s="120">
        <v>203</v>
      </c>
      <c r="D24" s="120">
        <v>60</v>
      </c>
      <c r="E24" s="120">
        <v>263</v>
      </c>
      <c r="F24" s="120"/>
      <c r="G24" s="120">
        <v>558</v>
      </c>
      <c r="H24" s="120">
        <v>197</v>
      </c>
      <c r="I24" s="120">
        <v>755</v>
      </c>
      <c r="J24" s="25"/>
      <c r="K24" s="25">
        <f>SUM(E24,I24)</f>
        <v>1018</v>
      </c>
      <c r="L24" s="25"/>
      <c r="M24" s="126"/>
    </row>
    <row r="25" spans="1:13" ht="12.75" customHeight="1">
      <c r="A25" s="89"/>
      <c r="B25" s="94" t="s">
        <v>50</v>
      </c>
      <c r="C25" s="120">
        <v>144</v>
      </c>
      <c r="D25" s="120">
        <v>52</v>
      </c>
      <c r="E25" s="120">
        <v>196</v>
      </c>
      <c r="F25" s="120"/>
      <c r="G25" s="120">
        <v>351</v>
      </c>
      <c r="H25" s="120">
        <v>130</v>
      </c>
      <c r="I25" s="120">
        <v>481</v>
      </c>
      <c r="J25" s="25"/>
      <c r="K25" s="25">
        <f>SUM(E25,I25)</f>
        <v>677</v>
      </c>
      <c r="L25" s="25"/>
      <c r="M25" s="126"/>
    </row>
    <row r="26" spans="1:12" ht="12.75" customHeight="1">
      <c r="A26" s="89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.75" customHeight="1">
      <c r="A27" s="23" t="s">
        <v>52</v>
      </c>
      <c r="B27" s="89"/>
      <c r="C27" s="90">
        <f>SUM(C28:C31)</f>
        <v>489</v>
      </c>
      <c r="D27" s="90">
        <f>SUM(D28:D31)</f>
        <v>813</v>
      </c>
      <c r="E27" s="132">
        <f>SUM(C27:D27)</f>
        <v>1302</v>
      </c>
      <c r="F27" s="90"/>
      <c r="G27" s="90">
        <f>SUM(G28:G31)</f>
        <v>1975</v>
      </c>
      <c r="H27" s="90">
        <f>SUM(H28:H31)</f>
        <v>3144</v>
      </c>
      <c r="I27" s="25">
        <f>SUM(G27:H27)</f>
        <v>5119</v>
      </c>
      <c r="J27" s="25"/>
      <c r="K27" s="25">
        <f t="shared" si="0"/>
        <v>6421</v>
      </c>
      <c r="L27" s="25"/>
    </row>
    <row r="28" spans="1:13" ht="12.75" customHeight="1">
      <c r="A28" s="89"/>
      <c r="B28" s="24" t="s">
        <v>53</v>
      </c>
      <c r="C28" s="120">
        <v>162</v>
      </c>
      <c r="D28" s="120">
        <v>408</v>
      </c>
      <c r="E28" s="120">
        <v>570</v>
      </c>
      <c r="F28" s="120"/>
      <c r="G28" s="120">
        <v>836</v>
      </c>
      <c r="H28" s="120">
        <v>1550</v>
      </c>
      <c r="I28" s="120">
        <v>2386</v>
      </c>
      <c r="J28" s="25"/>
      <c r="K28" s="25">
        <f t="shared" si="0"/>
        <v>2956</v>
      </c>
      <c r="L28" s="25"/>
      <c r="M28" s="126"/>
    </row>
    <row r="29" spans="1:13" ht="12.75" customHeight="1">
      <c r="A29" s="95"/>
      <c r="B29" s="24" t="s">
        <v>54</v>
      </c>
      <c r="C29" s="120">
        <v>133</v>
      </c>
      <c r="D29" s="120">
        <v>133</v>
      </c>
      <c r="E29" s="120">
        <v>266</v>
      </c>
      <c r="F29" s="120"/>
      <c r="G29" s="120">
        <v>583</v>
      </c>
      <c r="H29" s="120">
        <v>471</v>
      </c>
      <c r="I29" s="120">
        <v>1054</v>
      </c>
      <c r="J29" s="25"/>
      <c r="K29" s="25">
        <f t="shared" si="0"/>
        <v>1320</v>
      </c>
      <c r="L29" s="25"/>
      <c r="M29" s="126"/>
    </row>
    <row r="30" spans="1:13" ht="12.75" customHeight="1">
      <c r="A30" s="89"/>
      <c r="B30" s="24" t="s">
        <v>55</v>
      </c>
      <c r="C30" s="120">
        <v>79</v>
      </c>
      <c r="D30" s="120">
        <v>182</v>
      </c>
      <c r="E30" s="120">
        <v>261</v>
      </c>
      <c r="F30" s="120"/>
      <c r="G30" s="120">
        <v>257</v>
      </c>
      <c r="H30" s="120">
        <v>774</v>
      </c>
      <c r="I30" s="120">
        <v>1031</v>
      </c>
      <c r="J30" s="25"/>
      <c r="K30" s="25">
        <f t="shared" si="0"/>
        <v>1292</v>
      </c>
      <c r="L30" s="25"/>
      <c r="M30" s="126"/>
    </row>
    <row r="31" spans="1:13" ht="12.75" customHeight="1">
      <c r="A31" s="89"/>
      <c r="B31" s="89" t="s">
        <v>56</v>
      </c>
      <c r="C31" s="120">
        <v>115</v>
      </c>
      <c r="D31" s="120">
        <v>90</v>
      </c>
      <c r="E31" s="120">
        <v>205</v>
      </c>
      <c r="F31" s="120"/>
      <c r="G31" s="120">
        <v>299</v>
      </c>
      <c r="H31" s="120">
        <v>349</v>
      </c>
      <c r="I31" s="120">
        <v>648</v>
      </c>
      <c r="J31" s="25"/>
      <c r="K31" s="25">
        <f t="shared" si="0"/>
        <v>853</v>
      </c>
      <c r="L31" s="25"/>
      <c r="M31" s="126"/>
    </row>
    <row r="32" spans="1:12" ht="12.75" customHeight="1">
      <c r="A32" s="89"/>
      <c r="B32" s="89"/>
      <c r="C32" s="90"/>
      <c r="D32" s="90"/>
      <c r="E32" s="90"/>
      <c r="F32" s="90"/>
      <c r="G32" s="90"/>
      <c r="H32" s="90"/>
      <c r="I32" s="90"/>
      <c r="J32" s="25"/>
      <c r="K32" s="25"/>
      <c r="L32" s="25"/>
    </row>
    <row r="33" spans="1:12" ht="12.75" customHeight="1">
      <c r="A33" s="23" t="s">
        <v>63</v>
      </c>
      <c r="B33" s="89"/>
      <c r="C33" s="90">
        <f>SUM(C34:C36)</f>
        <v>1097</v>
      </c>
      <c r="D33" s="90">
        <f>SUM(D34:D36)</f>
        <v>1386</v>
      </c>
      <c r="E33" s="132">
        <f>SUM(C33:D33)</f>
        <v>2483</v>
      </c>
      <c r="F33" s="90"/>
      <c r="G33" s="90">
        <f>SUM(G34:G36)</f>
        <v>4445</v>
      </c>
      <c r="H33" s="90">
        <f>SUM(H34:H36)</f>
        <v>5446</v>
      </c>
      <c r="I33" s="25">
        <f>SUM(G33:H33)</f>
        <v>9891</v>
      </c>
      <c r="J33" s="25"/>
      <c r="K33" s="25">
        <f t="shared" si="0"/>
        <v>12374</v>
      </c>
      <c r="L33" s="25"/>
    </row>
    <row r="34" spans="1:13" ht="12.75" customHeight="1">
      <c r="A34" s="89"/>
      <c r="B34" s="96" t="s">
        <v>64</v>
      </c>
      <c r="C34" s="120">
        <v>361</v>
      </c>
      <c r="D34" s="120">
        <v>631</v>
      </c>
      <c r="E34" s="120">
        <v>992</v>
      </c>
      <c r="F34" s="120"/>
      <c r="G34" s="120">
        <v>1493</v>
      </c>
      <c r="H34" s="120">
        <v>2426</v>
      </c>
      <c r="I34" s="120">
        <v>3919</v>
      </c>
      <c r="J34" s="93"/>
      <c r="K34" s="25">
        <f t="shared" si="0"/>
        <v>4911</v>
      </c>
      <c r="L34" s="25"/>
      <c r="M34" s="126"/>
    </row>
    <row r="35" spans="1:13" ht="12.75" customHeight="1">
      <c r="A35" s="89"/>
      <c r="B35" s="96" t="s">
        <v>112</v>
      </c>
      <c r="C35" s="120">
        <v>624</v>
      </c>
      <c r="D35" s="120">
        <v>697</v>
      </c>
      <c r="E35" s="120">
        <v>1321</v>
      </c>
      <c r="F35" s="120"/>
      <c r="G35" s="120">
        <v>2645</v>
      </c>
      <c r="H35" s="120">
        <v>2844</v>
      </c>
      <c r="I35" s="120">
        <v>5489</v>
      </c>
      <c r="J35" s="93"/>
      <c r="K35" s="25">
        <f t="shared" si="0"/>
        <v>6810</v>
      </c>
      <c r="L35" s="25"/>
      <c r="M35" s="126"/>
    </row>
    <row r="36" spans="1:13" ht="12.75" customHeight="1">
      <c r="A36" s="89"/>
      <c r="B36" s="89" t="s">
        <v>162</v>
      </c>
      <c r="C36" s="120">
        <v>112</v>
      </c>
      <c r="D36" s="120">
        <v>58</v>
      </c>
      <c r="E36" s="120">
        <v>170</v>
      </c>
      <c r="F36" s="120"/>
      <c r="G36" s="120">
        <v>307</v>
      </c>
      <c r="H36" s="120">
        <v>176</v>
      </c>
      <c r="I36" s="120">
        <v>483</v>
      </c>
      <c r="J36" s="93"/>
      <c r="K36" s="25">
        <f t="shared" si="0"/>
        <v>653</v>
      </c>
      <c r="L36" s="25"/>
      <c r="M36" s="126"/>
    </row>
    <row r="37" spans="1:12" ht="12.75" customHeight="1">
      <c r="A37" s="89"/>
      <c r="B37" s="89"/>
      <c r="C37" s="90"/>
      <c r="D37" s="90"/>
      <c r="E37" s="90"/>
      <c r="F37" s="90"/>
      <c r="G37" s="90"/>
      <c r="H37" s="90"/>
      <c r="I37" s="90"/>
      <c r="J37" s="25"/>
      <c r="K37" s="25"/>
      <c r="L37" s="25"/>
    </row>
    <row r="38" spans="1:12" ht="12.75" customHeight="1">
      <c r="A38" s="23" t="s">
        <v>67</v>
      </c>
      <c r="B38" s="89"/>
      <c r="C38" s="90">
        <f>SUM(C39)</f>
        <v>651</v>
      </c>
      <c r="D38" s="90">
        <f>SUM(D39)</f>
        <v>870</v>
      </c>
      <c r="E38" s="132">
        <f>SUM(C38:D38)</f>
        <v>1521</v>
      </c>
      <c r="F38" s="25"/>
      <c r="G38" s="90">
        <f>SUM(G39)</f>
        <v>2735</v>
      </c>
      <c r="H38" s="90">
        <f>SUM(H39)</f>
        <v>3799</v>
      </c>
      <c r="I38" s="25">
        <f>SUM(G38:H38)</f>
        <v>6534</v>
      </c>
      <c r="J38" s="25"/>
      <c r="K38" s="25">
        <f t="shared" si="0"/>
        <v>8055</v>
      </c>
      <c r="L38" s="25"/>
    </row>
    <row r="39" spans="1:12" ht="12.75" customHeight="1">
      <c r="A39" s="89"/>
      <c r="B39" s="96" t="s">
        <v>68</v>
      </c>
      <c r="C39" s="120">
        <v>651</v>
      </c>
      <c r="D39" s="120">
        <v>870</v>
      </c>
      <c r="E39" s="120">
        <v>1521</v>
      </c>
      <c r="F39" s="120"/>
      <c r="G39" s="120">
        <v>2735</v>
      </c>
      <c r="H39" s="120">
        <v>3799</v>
      </c>
      <c r="I39" s="120">
        <v>6534</v>
      </c>
      <c r="J39" s="25"/>
      <c r="K39" s="25">
        <f t="shared" si="0"/>
        <v>8055</v>
      </c>
      <c r="L39" s="25"/>
    </row>
    <row r="40" spans="1:12" ht="12.75" customHeight="1">
      <c r="A40" s="89"/>
      <c r="B40" s="89"/>
      <c r="C40" s="90"/>
      <c r="D40" s="90"/>
      <c r="E40" s="90"/>
      <c r="F40" s="90"/>
      <c r="G40" s="90"/>
      <c r="H40" s="90"/>
      <c r="I40" s="90"/>
      <c r="J40" s="25"/>
      <c r="K40" s="25"/>
      <c r="L40" s="25"/>
    </row>
    <row r="41" spans="1:12" ht="12.75" customHeight="1">
      <c r="A41" s="23" t="s">
        <v>69</v>
      </c>
      <c r="B41" s="89"/>
      <c r="C41" s="90">
        <f>SUM(C42)</f>
        <v>400</v>
      </c>
      <c r="D41" s="90">
        <f>SUM(D42)</f>
        <v>178</v>
      </c>
      <c r="E41" s="132">
        <f>SUM(C41:D41)</f>
        <v>578</v>
      </c>
      <c r="F41" s="25"/>
      <c r="G41" s="90">
        <f>SUM(G42)</f>
        <v>1593</v>
      </c>
      <c r="H41" s="90">
        <f>SUM(H42)</f>
        <v>783</v>
      </c>
      <c r="I41" s="25">
        <f>SUM(G41:H41)</f>
        <v>2376</v>
      </c>
      <c r="J41" s="25"/>
      <c r="K41" s="25">
        <f t="shared" si="0"/>
        <v>2954</v>
      </c>
      <c r="L41" s="25"/>
    </row>
    <row r="42" spans="1:12" ht="12.75" customHeight="1">
      <c r="A42" s="89"/>
      <c r="B42" s="96" t="s">
        <v>70</v>
      </c>
      <c r="C42" s="120">
        <v>400</v>
      </c>
      <c r="D42" s="120">
        <v>178</v>
      </c>
      <c r="E42" s="132">
        <v>578</v>
      </c>
      <c r="F42" s="131"/>
      <c r="G42" s="120">
        <v>1593</v>
      </c>
      <c r="H42" s="120">
        <v>783</v>
      </c>
      <c r="I42" s="25">
        <v>2376</v>
      </c>
      <c r="J42" s="93"/>
      <c r="K42" s="25">
        <f t="shared" si="0"/>
        <v>2954</v>
      </c>
      <c r="L42" s="25"/>
    </row>
    <row r="43" spans="1:12" ht="12.75" customHeight="1">
      <c r="A43" s="89"/>
      <c r="B43" s="89"/>
      <c r="C43" s="90"/>
      <c r="D43" s="90"/>
      <c r="E43" s="90"/>
      <c r="F43" s="90"/>
      <c r="G43" s="90"/>
      <c r="H43" s="90"/>
      <c r="I43" s="90"/>
      <c r="J43" s="25"/>
      <c r="K43" s="25"/>
      <c r="L43" s="25"/>
    </row>
    <row r="44" spans="1:12" ht="12.75" customHeight="1">
      <c r="A44" s="23" t="s">
        <v>71</v>
      </c>
      <c r="B44" s="89"/>
      <c r="C44" s="90">
        <f>SUM(C45)</f>
        <v>59</v>
      </c>
      <c r="D44" s="90">
        <f>SUM(D45)</f>
        <v>260</v>
      </c>
      <c r="E44" s="132">
        <f>SUM(C44:D44)</f>
        <v>319</v>
      </c>
      <c r="F44" s="25"/>
      <c r="G44" s="90">
        <f>SUM(G45)</f>
        <v>172</v>
      </c>
      <c r="H44" s="90">
        <f>SUM(H45)</f>
        <v>716</v>
      </c>
      <c r="I44" s="25">
        <f>SUM(G44:H44)</f>
        <v>888</v>
      </c>
      <c r="J44" s="25"/>
      <c r="K44" s="25">
        <f t="shared" si="0"/>
        <v>1207</v>
      </c>
      <c r="L44" s="25"/>
    </row>
    <row r="45" spans="1:12" ht="12.75" customHeight="1">
      <c r="A45" s="89"/>
      <c r="B45" s="96" t="s">
        <v>72</v>
      </c>
      <c r="C45" s="120">
        <v>59</v>
      </c>
      <c r="D45" s="120">
        <v>260</v>
      </c>
      <c r="E45" s="132">
        <v>319</v>
      </c>
      <c r="F45" s="131"/>
      <c r="G45" s="120">
        <v>172</v>
      </c>
      <c r="H45" s="120">
        <v>716</v>
      </c>
      <c r="I45" s="25">
        <v>888</v>
      </c>
      <c r="J45" s="25"/>
      <c r="K45" s="25">
        <f t="shared" si="0"/>
        <v>1207</v>
      </c>
      <c r="L45" s="25"/>
    </row>
    <row r="46" spans="1:12" ht="12.75" customHeight="1">
      <c r="A46" s="89"/>
      <c r="B46" s="96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2.75" customHeight="1">
      <c r="A47" s="23" t="s">
        <v>74</v>
      </c>
      <c r="B47" s="89"/>
      <c r="C47" s="90">
        <f>SUM(C48:C62)</f>
        <v>634</v>
      </c>
      <c r="D47" s="90">
        <f>SUM(D48:D62)</f>
        <v>1055</v>
      </c>
      <c r="E47" s="132">
        <f>SUM(C47:D47)</f>
        <v>1689</v>
      </c>
      <c r="F47" s="90"/>
      <c r="G47" s="90">
        <f>SUM(G48:G62)</f>
        <v>2054</v>
      </c>
      <c r="H47" s="90">
        <f>SUM(H48:H62)</f>
        <v>3036</v>
      </c>
      <c r="I47" s="25">
        <f>SUM(G47:H47)</f>
        <v>5090</v>
      </c>
      <c r="J47" s="25"/>
      <c r="K47" s="25">
        <f aca="true" t="shared" si="1" ref="K47:K83">SUM(E47,I47)</f>
        <v>6779</v>
      </c>
      <c r="L47" s="25"/>
    </row>
    <row r="48" spans="1:13" ht="12.75" customHeight="1">
      <c r="A48" s="89"/>
      <c r="B48" s="89" t="s">
        <v>76</v>
      </c>
      <c r="C48" s="120">
        <v>47</v>
      </c>
      <c r="D48" s="120">
        <v>33</v>
      </c>
      <c r="E48" s="132">
        <v>80</v>
      </c>
      <c r="F48" s="131"/>
      <c r="G48" s="120">
        <v>101</v>
      </c>
      <c r="H48" s="120">
        <v>129</v>
      </c>
      <c r="I48" s="25">
        <v>230</v>
      </c>
      <c r="J48" s="25"/>
      <c r="K48" s="25">
        <f t="shared" si="1"/>
        <v>310</v>
      </c>
      <c r="L48" s="25"/>
      <c r="M48" s="126"/>
    </row>
    <row r="49" spans="1:13" ht="12.75" customHeight="1">
      <c r="A49" s="89"/>
      <c r="B49" s="89" t="s">
        <v>77</v>
      </c>
      <c r="C49" s="120">
        <v>42</v>
      </c>
      <c r="D49" s="120">
        <v>70</v>
      </c>
      <c r="E49" s="132">
        <v>112</v>
      </c>
      <c r="F49" s="131"/>
      <c r="G49" s="120">
        <v>168</v>
      </c>
      <c r="H49" s="120">
        <v>228</v>
      </c>
      <c r="I49" s="25">
        <v>396</v>
      </c>
      <c r="J49" s="25"/>
      <c r="K49" s="25">
        <f t="shared" si="1"/>
        <v>508</v>
      </c>
      <c r="L49" s="25"/>
      <c r="M49" s="126"/>
    </row>
    <row r="50" spans="1:13" ht="12.75" customHeight="1">
      <c r="A50" s="89"/>
      <c r="B50" s="96" t="s">
        <v>78</v>
      </c>
      <c r="C50" s="120">
        <v>128</v>
      </c>
      <c r="D50" s="120">
        <v>69</v>
      </c>
      <c r="E50" s="132">
        <v>197</v>
      </c>
      <c r="F50" s="131"/>
      <c r="G50" s="120">
        <v>372</v>
      </c>
      <c r="H50" s="120">
        <v>205</v>
      </c>
      <c r="I50" s="25">
        <v>577</v>
      </c>
      <c r="J50" s="25"/>
      <c r="K50" s="25">
        <f t="shared" si="1"/>
        <v>774</v>
      </c>
      <c r="L50" s="25"/>
      <c r="M50" s="126"/>
    </row>
    <row r="51" spans="1:13" ht="12.75" customHeight="1">
      <c r="A51" s="89"/>
      <c r="B51" s="96" t="s">
        <v>113</v>
      </c>
      <c r="C51" s="120">
        <v>77</v>
      </c>
      <c r="D51" s="120">
        <v>56</v>
      </c>
      <c r="E51" s="132">
        <v>133</v>
      </c>
      <c r="F51" s="131"/>
      <c r="G51" s="120">
        <v>290</v>
      </c>
      <c r="H51" s="120">
        <v>208</v>
      </c>
      <c r="I51" s="25">
        <v>498</v>
      </c>
      <c r="J51" s="25"/>
      <c r="K51" s="25">
        <f t="shared" si="1"/>
        <v>631</v>
      </c>
      <c r="L51" s="25"/>
      <c r="M51" s="126"/>
    </row>
    <row r="52" spans="1:13" ht="12.75" customHeight="1">
      <c r="A52" s="89"/>
      <c r="B52" s="96" t="s">
        <v>79</v>
      </c>
      <c r="C52" s="120">
        <v>105</v>
      </c>
      <c r="D52" s="120">
        <v>98</v>
      </c>
      <c r="E52" s="132">
        <v>203</v>
      </c>
      <c r="F52" s="131"/>
      <c r="G52" s="120">
        <v>356</v>
      </c>
      <c r="H52" s="120">
        <v>337</v>
      </c>
      <c r="I52" s="25">
        <v>693</v>
      </c>
      <c r="J52" s="25"/>
      <c r="K52" s="25">
        <f t="shared" si="1"/>
        <v>896</v>
      </c>
      <c r="L52" s="25"/>
      <c r="M52" s="126"/>
    </row>
    <row r="53" spans="1:13" ht="12.75" customHeight="1">
      <c r="A53" s="89"/>
      <c r="B53" s="96" t="s">
        <v>114</v>
      </c>
      <c r="C53" s="120">
        <v>73</v>
      </c>
      <c r="D53" s="120">
        <v>100</v>
      </c>
      <c r="E53" s="132">
        <v>173</v>
      </c>
      <c r="F53" s="131"/>
      <c r="G53" s="120">
        <v>278</v>
      </c>
      <c r="H53" s="120">
        <v>330</v>
      </c>
      <c r="I53" s="25">
        <v>608</v>
      </c>
      <c r="J53" s="25"/>
      <c r="K53" s="25">
        <f>SUM(E53,I53)</f>
        <v>781</v>
      </c>
      <c r="L53" s="25"/>
      <c r="M53" s="126"/>
    </row>
    <row r="54" spans="1:13" ht="12.75" customHeight="1">
      <c r="A54" s="89"/>
      <c r="B54" s="96" t="s">
        <v>39</v>
      </c>
      <c r="C54" s="120">
        <v>21</v>
      </c>
      <c r="D54" s="120">
        <v>20</v>
      </c>
      <c r="E54" s="132">
        <v>41</v>
      </c>
      <c r="F54" s="131"/>
      <c r="G54" s="120">
        <v>43</v>
      </c>
      <c r="H54" s="120">
        <v>51</v>
      </c>
      <c r="I54" s="25">
        <v>94</v>
      </c>
      <c r="J54" s="25"/>
      <c r="K54" s="25">
        <f>SUM(E54,I54)</f>
        <v>135</v>
      </c>
      <c r="L54" s="25"/>
      <c r="M54" s="126"/>
    </row>
    <row r="55" spans="1:13" ht="12.75" customHeight="1">
      <c r="A55" s="89"/>
      <c r="B55" s="96" t="s">
        <v>152</v>
      </c>
      <c r="C55" s="120">
        <v>8</v>
      </c>
      <c r="D55" s="120">
        <v>22</v>
      </c>
      <c r="E55" s="132">
        <v>30</v>
      </c>
      <c r="F55" s="131"/>
      <c r="G55" s="120">
        <v>24</v>
      </c>
      <c r="H55" s="120">
        <v>50</v>
      </c>
      <c r="I55" s="25">
        <v>74</v>
      </c>
      <c r="J55" s="25"/>
      <c r="K55" s="25">
        <f>SUM(E55,I55)</f>
        <v>104</v>
      </c>
      <c r="L55" s="25"/>
      <c r="M55" s="126"/>
    </row>
    <row r="56" spans="1:13" ht="12.75" customHeight="1">
      <c r="A56" s="89"/>
      <c r="B56" s="96" t="s">
        <v>153</v>
      </c>
      <c r="C56" s="120">
        <v>45</v>
      </c>
      <c r="D56" s="120">
        <v>71</v>
      </c>
      <c r="E56" s="132">
        <v>116</v>
      </c>
      <c r="F56" s="131"/>
      <c r="G56" s="120">
        <v>82</v>
      </c>
      <c r="H56" s="120">
        <v>152</v>
      </c>
      <c r="I56" s="25">
        <v>234</v>
      </c>
      <c r="J56" s="25"/>
      <c r="K56" s="25">
        <f>SUM(E56,I56)</f>
        <v>350</v>
      </c>
      <c r="L56" s="25"/>
      <c r="M56" s="126"/>
    </row>
    <row r="57" spans="1:12" ht="12.75" customHeight="1">
      <c r="A57" s="89"/>
      <c r="B57" s="96" t="s">
        <v>154</v>
      </c>
      <c r="C57" s="120">
        <v>9</v>
      </c>
      <c r="D57" s="120">
        <v>32</v>
      </c>
      <c r="E57" s="132">
        <v>41</v>
      </c>
      <c r="F57" s="131"/>
      <c r="G57" s="120">
        <v>33</v>
      </c>
      <c r="H57" s="120">
        <v>92</v>
      </c>
      <c r="I57" s="25">
        <v>125</v>
      </c>
      <c r="J57" s="25"/>
      <c r="K57" s="25">
        <f>SUM(E57,I57)</f>
        <v>166</v>
      </c>
      <c r="L57" s="25"/>
    </row>
    <row r="58" spans="3:11" ht="12.75" customHeight="1"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 customHeight="1">
      <c r="A59" s="23" t="s">
        <v>149</v>
      </c>
      <c r="C59" s="12"/>
      <c r="D59" s="12"/>
      <c r="E59" s="12"/>
      <c r="F59" s="12"/>
      <c r="G59" s="12"/>
      <c r="H59" s="12"/>
      <c r="I59" s="12"/>
      <c r="J59" s="12"/>
      <c r="K59" s="12"/>
    </row>
    <row r="60" spans="1:12" ht="12.75" customHeight="1">
      <c r="A60" s="89"/>
      <c r="B60" s="89" t="s">
        <v>81</v>
      </c>
      <c r="C60" s="120">
        <v>30</v>
      </c>
      <c r="D60" s="120">
        <v>47</v>
      </c>
      <c r="E60" s="132">
        <v>77</v>
      </c>
      <c r="F60" s="131"/>
      <c r="G60" s="120">
        <v>81</v>
      </c>
      <c r="H60" s="120">
        <v>75</v>
      </c>
      <c r="I60" s="25">
        <v>156</v>
      </c>
      <c r="J60" s="25"/>
      <c r="K60" s="25">
        <f t="shared" si="1"/>
        <v>233</v>
      </c>
      <c r="L60" s="25"/>
    </row>
    <row r="61" spans="1:12" ht="12.75" customHeight="1">
      <c r="A61" s="89"/>
      <c r="B61" s="89" t="s">
        <v>82</v>
      </c>
      <c r="C61" s="120">
        <v>22</v>
      </c>
      <c r="D61" s="120">
        <v>79</v>
      </c>
      <c r="E61" s="132">
        <v>101</v>
      </c>
      <c r="F61" s="131"/>
      <c r="G61" s="120">
        <v>99</v>
      </c>
      <c r="H61" s="120">
        <v>264</v>
      </c>
      <c r="I61" s="25">
        <v>363</v>
      </c>
      <c r="J61" s="25"/>
      <c r="K61" s="25">
        <f t="shared" si="1"/>
        <v>464</v>
      </c>
      <c r="L61" s="25"/>
    </row>
    <row r="62" spans="1:12" ht="12.75" customHeight="1">
      <c r="A62" s="89"/>
      <c r="B62" s="96" t="s">
        <v>115</v>
      </c>
      <c r="C62" s="120">
        <v>27</v>
      </c>
      <c r="D62" s="120">
        <v>358</v>
      </c>
      <c r="E62" s="132">
        <v>385</v>
      </c>
      <c r="F62" s="131"/>
      <c r="G62" s="120">
        <v>127</v>
      </c>
      <c r="H62" s="120">
        <v>915</v>
      </c>
      <c r="I62" s="25">
        <v>1042</v>
      </c>
      <c r="J62" s="25"/>
      <c r="K62" s="25">
        <f t="shared" si="1"/>
        <v>1427</v>
      </c>
      <c r="L62" s="25"/>
    </row>
    <row r="63" spans="1:12" ht="12.75" customHeight="1">
      <c r="A63" s="89"/>
      <c r="B63" s="89"/>
      <c r="C63" s="90"/>
      <c r="D63" s="90"/>
      <c r="E63" s="90"/>
      <c r="F63" s="90"/>
      <c r="G63" s="90"/>
      <c r="H63" s="90"/>
      <c r="I63" s="90"/>
      <c r="J63" s="25"/>
      <c r="K63" s="25"/>
      <c r="L63" s="25"/>
    </row>
    <row r="64" spans="1:12" ht="12.75" customHeight="1">
      <c r="A64" s="124" t="s">
        <v>84</v>
      </c>
      <c r="B64" s="121"/>
      <c r="C64" s="125">
        <f>SUM(C65:C76)</f>
        <v>1591</v>
      </c>
      <c r="D64" s="125">
        <f>SUM(D65:D76)</f>
        <v>366</v>
      </c>
      <c r="E64" s="125">
        <f>SUM(E65:E76)</f>
        <v>1957</v>
      </c>
      <c r="F64" s="125"/>
      <c r="G64" s="125">
        <f>SUM(G65:G76)</f>
        <v>5728</v>
      </c>
      <c r="H64" s="125">
        <f>SUM(H65:H76)</f>
        <v>1413</v>
      </c>
      <c r="I64" s="125">
        <f>SUM(I65:I76)</f>
        <v>7141</v>
      </c>
      <c r="J64" s="108"/>
      <c r="K64" s="108">
        <f t="shared" si="1"/>
        <v>9098</v>
      </c>
      <c r="L64" s="25"/>
    </row>
    <row r="65" spans="1:13" ht="12.75" customHeight="1">
      <c r="A65" s="89"/>
      <c r="B65" s="24" t="s">
        <v>85</v>
      </c>
      <c r="C65" s="157">
        <v>280</v>
      </c>
      <c r="D65" s="157">
        <v>36</v>
      </c>
      <c r="E65" s="122">
        <f>SUM(C65:D65)</f>
        <v>316</v>
      </c>
      <c r="F65" s="120"/>
      <c r="G65" s="120">
        <v>1048</v>
      </c>
      <c r="H65" s="120">
        <v>164</v>
      </c>
      <c r="I65" s="120">
        <v>1212</v>
      </c>
      <c r="J65" s="25"/>
      <c r="K65" s="25">
        <f t="shared" si="1"/>
        <v>1528</v>
      </c>
      <c r="L65" s="25"/>
      <c r="M65" s="126"/>
    </row>
    <row r="66" spans="1:13" ht="12.75" customHeight="1">
      <c r="A66" s="89"/>
      <c r="B66" s="24" t="s">
        <v>0</v>
      </c>
      <c r="C66" s="157">
        <v>45</v>
      </c>
      <c r="D66" s="157">
        <v>4</v>
      </c>
      <c r="E66" s="122">
        <f aca="true" t="shared" si="2" ref="E66:E76">SUM(C66:D66)</f>
        <v>49</v>
      </c>
      <c r="F66" s="120"/>
      <c r="G66" s="120">
        <v>140</v>
      </c>
      <c r="H66" s="120">
        <v>19</v>
      </c>
      <c r="I66" s="120">
        <v>159</v>
      </c>
      <c r="J66" s="25"/>
      <c r="K66" s="25">
        <f t="shared" si="1"/>
        <v>208</v>
      </c>
      <c r="L66" s="25"/>
      <c r="M66" s="126"/>
    </row>
    <row r="67" spans="1:13" ht="12.75" customHeight="1">
      <c r="A67" s="89"/>
      <c r="B67" s="24" t="s">
        <v>1</v>
      </c>
      <c r="C67" s="157">
        <v>297</v>
      </c>
      <c r="D67" s="157">
        <v>43</v>
      </c>
      <c r="E67" s="122">
        <f t="shared" si="2"/>
        <v>340</v>
      </c>
      <c r="F67" s="120"/>
      <c r="G67" s="120">
        <v>1182</v>
      </c>
      <c r="H67" s="120">
        <v>237</v>
      </c>
      <c r="I67" s="120">
        <v>1419</v>
      </c>
      <c r="J67" s="25"/>
      <c r="K67" s="25">
        <f t="shared" si="1"/>
        <v>1759</v>
      </c>
      <c r="L67" s="25"/>
      <c r="M67" s="126"/>
    </row>
    <row r="68" spans="1:13" ht="12.75" customHeight="1">
      <c r="A68" s="89"/>
      <c r="B68" s="24" t="s">
        <v>2</v>
      </c>
      <c r="C68" s="157">
        <v>304</v>
      </c>
      <c r="D68" s="157">
        <v>109</v>
      </c>
      <c r="E68" s="122">
        <f t="shared" si="2"/>
        <v>413</v>
      </c>
      <c r="F68" s="120"/>
      <c r="G68" s="120">
        <v>1100</v>
      </c>
      <c r="H68" s="120">
        <v>480</v>
      </c>
      <c r="I68" s="120">
        <v>1580</v>
      </c>
      <c r="J68" s="25"/>
      <c r="K68" s="25">
        <f t="shared" si="1"/>
        <v>1993</v>
      </c>
      <c r="L68" s="25"/>
      <c r="M68" s="126"/>
    </row>
    <row r="69" spans="1:12" ht="12.75" customHeight="1">
      <c r="A69" s="89"/>
      <c r="B69" s="24" t="s">
        <v>167</v>
      </c>
      <c r="C69" s="158" t="s">
        <v>111</v>
      </c>
      <c r="D69" s="158" t="s">
        <v>111</v>
      </c>
      <c r="E69" s="158" t="s">
        <v>111</v>
      </c>
      <c r="F69" s="131"/>
      <c r="G69" s="120">
        <v>107</v>
      </c>
      <c r="H69" s="120">
        <v>46</v>
      </c>
      <c r="I69" s="120">
        <v>153</v>
      </c>
      <c r="J69" s="25"/>
      <c r="K69" s="25">
        <f t="shared" si="1"/>
        <v>153</v>
      </c>
      <c r="L69" s="25"/>
    </row>
    <row r="70" spans="1:12" ht="12.75" customHeight="1">
      <c r="A70" s="89"/>
      <c r="B70" s="24" t="s">
        <v>3</v>
      </c>
      <c r="C70" s="157">
        <v>49</v>
      </c>
      <c r="D70" s="157">
        <v>20</v>
      </c>
      <c r="E70" s="122">
        <f t="shared" si="2"/>
        <v>69</v>
      </c>
      <c r="F70" s="131"/>
      <c r="G70" s="120">
        <v>157</v>
      </c>
      <c r="H70" s="120">
        <v>75</v>
      </c>
      <c r="I70" s="25">
        <v>232</v>
      </c>
      <c r="J70" s="25"/>
      <c r="K70" s="25">
        <f t="shared" si="1"/>
        <v>301</v>
      </c>
      <c r="L70" s="25"/>
    </row>
    <row r="71" spans="1:12" ht="12.75" customHeight="1">
      <c r="A71" s="89"/>
      <c r="B71" s="24" t="s">
        <v>4</v>
      </c>
      <c r="C71" s="157">
        <v>39</v>
      </c>
      <c r="D71" s="157">
        <v>32</v>
      </c>
      <c r="E71" s="122">
        <f t="shared" si="2"/>
        <v>71</v>
      </c>
      <c r="F71" s="131"/>
      <c r="G71" s="120">
        <v>151</v>
      </c>
      <c r="H71" s="120">
        <v>50</v>
      </c>
      <c r="I71" s="25">
        <v>201</v>
      </c>
      <c r="J71" s="25"/>
      <c r="K71" s="25">
        <f t="shared" si="1"/>
        <v>272</v>
      </c>
      <c r="L71" s="25"/>
    </row>
    <row r="72" spans="1:12" ht="12.75" customHeight="1">
      <c r="A72" s="89"/>
      <c r="B72" s="24" t="s">
        <v>5</v>
      </c>
      <c r="C72" s="157">
        <v>177</v>
      </c>
      <c r="D72" s="157">
        <v>40</v>
      </c>
      <c r="E72" s="122">
        <f t="shared" si="2"/>
        <v>217</v>
      </c>
      <c r="F72" s="131"/>
      <c r="G72" s="120">
        <v>492</v>
      </c>
      <c r="H72" s="120">
        <v>164</v>
      </c>
      <c r="I72" s="25">
        <v>656</v>
      </c>
      <c r="J72" s="25"/>
      <c r="K72" s="25">
        <f t="shared" si="1"/>
        <v>873</v>
      </c>
      <c r="L72" s="25"/>
    </row>
    <row r="73" spans="1:12" ht="12.75" customHeight="1">
      <c r="A73" s="89"/>
      <c r="B73" s="24" t="s">
        <v>6</v>
      </c>
      <c r="C73" s="157">
        <v>206</v>
      </c>
      <c r="D73" s="157">
        <v>35</v>
      </c>
      <c r="E73" s="122">
        <f t="shared" si="2"/>
        <v>241</v>
      </c>
      <c r="F73" s="131"/>
      <c r="G73" s="120">
        <v>705</v>
      </c>
      <c r="H73" s="120">
        <v>47</v>
      </c>
      <c r="I73" s="25">
        <v>752</v>
      </c>
      <c r="J73" s="25"/>
      <c r="K73" s="25">
        <f t="shared" si="1"/>
        <v>993</v>
      </c>
      <c r="L73" s="25"/>
    </row>
    <row r="74" spans="1:12" ht="12.75" customHeight="1">
      <c r="A74" s="89"/>
      <c r="B74" s="126" t="s">
        <v>96</v>
      </c>
      <c r="C74" s="158"/>
      <c r="D74" s="158"/>
      <c r="E74" s="122">
        <f t="shared" si="2"/>
        <v>0</v>
      </c>
      <c r="F74" s="131"/>
      <c r="G74" s="120">
        <v>43</v>
      </c>
      <c r="H74" s="120">
        <v>8</v>
      </c>
      <c r="I74" s="25">
        <v>51</v>
      </c>
      <c r="J74" s="25"/>
      <c r="K74" s="25">
        <f t="shared" si="1"/>
        <v>51</v>
      </c>
      <c r="L74" s="25"/>
    </row>
    <row r="75" spans="1:12" ht="12.75" customHeight="1">
      <c r="A75" s="89"/>
      <c r="B75" s="24" t="s">
        <v>8</v>
      </c>
      <c r="C75" s="157">
        <v>142</v>
      </c>
      <c r="D75" s="157">
        <v>39</v>
      </c>
      <c r="E75" s="122">
        <f t="shared" si="2"/>
        <v>181</v>
      </c>
      <c r="F75" s="131"/>
      <c r="G75" s="120">
        <v>476</v>
      </c>
      <c r="H75" s="120">
        <v>94</v>
      </c>
      <c r="I75" s="25">
        <v>570</v>
      </c>
      <c r="J75" s="25"/>
      <c r="K75" s="25">
        <f t="shared" si="1"/>
        <v>751</v>
      </c>
      <c r="L75" s="25"/>
    </row>
    <row r="76" spans="1:12" ht="12.75" customHeight="1">
      <c r="A76" s="89"/>
      <c r="B76" s="24" t="s">
        <v>9</v>
      </c>
      <c r="C76" s="157">
        <v>52</v>
      </c>
      <c r="D76" s="157">
        <v>8</v>
      </c>
      <c r="E76" s="122">
        <f t="shared" si="2"/>
        <v>60</v>
      </c>
      <c r="F76" s="131"/>
      <c r="G76" s="120">
        <v>127</v>
      </c>
      <c r="H76" s="120">
        <v>29</v>
      </c>
      <c r="I76" s="25">
        <v>156</v>
      </c>
      <c r="J76" s="25"/>
      <c r="K76" s="25">
        <f t="shared" si="1"/>
        <v>216</v>
      </c>
      <c r="L76" s="25"/>
    </row>
    <row r="77" spans="1:12" ht="12.75" customHeight="1">
      <c r="A77" s="89"/>
      <c r="B77" s="24"/>
      <c r="C77" s="122"/>
      <c r="D77" s="122"/>
      <c r="E77" s="132"/>
      <c r="F77" s="131"/>
      <c r="G77" s="120"/>
      <c r="H77" s="120"/>
      <c r="I77" s="25"/>
      <c r="J77" s="25"/>
      <c r="K77" s="25"/>
      <c r="L77" s="25"/>
    </row>
    <row r="78" spans="1:12" ht="12.75" customHeight="1">
      <c r="A78" s="74" t="s">
        <v>10</v>
      </c>
      <c r="B78" s="89"/>
      <c r="C78" s="108">
        <f>SUM(C79:C80)</f>
        <v>355</v>
      </c>
      <c r="D78" s="108">
        <f>SUM(D79:D80)</f>
        <v>650</v>
      </c>
      <c r="E78" s="132">
        <f>SUM(C78:D78)</f>
        <v>1005</v>
      </c>
      <c r="F78" s="108"/>
      <c r="G78" s="108">
        <f>SUM(G79:G80)</f>
        <v>1576</v>
      </c>
      <c r="H78" s="108">
        <f>SUM(H79:H80)</f>
        <v>2873</v>
      </c>
      <c r="I78" s="108">
        <f>SUM(G78:H78)</f>
        <v>4449</v>
      </c>
      <c r="J78" s="108"/>
      <c r="K78" s="108">
        <f t="shared" si="1"/>
        <v>5454</v>
      </c>
      <c r="L78" s="25"/>
    </row>
    <row r="79" spans="1:12" ht="12.75" customHeight="1">
      <c r="A79" s="89"/>
      <c r="B79" s="89" t="s">
        <v>168</v>
      </c>
      <c r="C79" s="120">
        <v>6</v>
      </c>
      <c r="D79" s="120">
        <v>12</v>
      </c>
      <c r="E79" s="132">
        <v>18</v>
      </c>
      <c r="F79" s="116"/>
      <c r="G79" s="120">
        <v>13</v>
      </c>
      <c r="H79" s="120">
        <v>19</v>
      </c>
      <c r="I79" s="108">
        <v>32</v>
      </c>
      <c r="J79" s="108"/>
      <c r="K79" s="25">
        <f t="shared" si="1"/>
        <v>50</v>
      </c>
      <c r="L79" s="25"/>
    </row>
    <row r="80" spans="1:12" ht="12.75" customHeight="1">
      <c r="A80" s="89"/>
      <c r="B80" s="89" t="s">
        <v>11</v>
      </c>
      <c r="C80" s="122">
        <v>349</v>
      </c>
      <c r="D80" s="122">
        <v>638</v>
      </c>
      <c r="E80" s="132">
        <f>SUM(C80:D80)</f>
        <v>987</v>
      </c>
      <c r="F80" s="132"/>
      <c r="G80" s="122">
        <v>1563</v>
      </c>
      <c r="H80" s="122">
        <v>2854</v>
      </c>
      <c r="I80" s="108">
        <f>SUM(G80:H80)</f>
        <v>4417</v>
      </c>
      <c r="J80" s="123"/>
      <c r="K80" s="108">
        <f>SUM(E80,I80)</f>
        <v>5404</v>
      </c>
      <c r="L80" s="25"/>
    </row>
    <row r="81" spans="1:12" ht="12.75" customHeight="1">
      <c r="A81" s="89"/>
      <c r="B81" s="89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2.75" customHeight="1">
      <c r="A82" s="23" t="s">
        <v>23</v>
      </c>
      <c r="B82" s="89"/>
      <c r="C82" s="25">
        <f>SUM(C83)</f>
        <v>205</v>
      </c>
      <c r="D82" s="25">
        <f>SUM(D83)</f>
        <v>274</v>
      </c>
      <c r="E82" s="25">
        <f>SUM(C82:D82)</f>
        <v>479</v>
      </c>
      <c r="F82" s="25"/>
      <c r="G82" s="25">
        <f>SUM(G83)</f>
        <v>849</v>
      </c>
      <c r="H82" s="25">
        <f>SUM(H83)</f>
        <v>1053</v>
      </c>
      <c r="I82" s="25">
        <f>SUM(G82:H82)</f>
        <v>1902</v>
      </c>
      <c r="J82" s="25"/>
      <c r="K82" s="25">
        <f t="shared" si="1"/>
        <v>2381</v>
      </c>
      <c r="L82" s="25"/>
    </row>
    <row r="83" spans="1:12" ht="12.75" customHeight="1">
      <c r="A83" s="89"/>
      <c r="B83" s="89" t="s">
        <v>24</v>
      </c>
      <c r="C83" s="120">
        <v>205</v>
      </c>
      <c r="D83" s="120">
        <v>274</v>
      </c>
      <c r="E83" s="25">
        <v>479</v>
      </c>
      <c r="F83" s="131"/>
      <c r="G83" s="120">
        <v>849</v>
      </c>
      <c r="H83" s="120">
        <v>1053</v>
      </c>
      <c r="I83" s="25">
        <v>1902</v>
      </c>
      <c r="J83" s="25"/>
      <c r="K83" s="25">
        <f t="shared" si="1"/>
        <v>2381</v>
      </c>
      <c r="L83" s="25"/>
    </row>
    <row r="84" spans="1:12" ht="12.75" customHeight="1">
      <c r="A84" s="89"/>
      <c r="B84" s="89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2.75" customHeight="1">
      <c r="A85" s="23" t="s">
        <v>12</v>
      </c>
      <c r="B85" s="23"/>
      <c r="C85" s="25">
        <f>SUM(C86:C91)</f>
        <v>56</v>
      </c>
      <c r="D85" s="25">
        <f>SUM(D86:D91)</f>
        <v>41</v>
      </c>
      <c r="E85" s="25">
        <f>SUM(C85:D85)</f>
        <v>97</v>
      </c>
      <c r="F85" s="25"/>
      <c r="G85" s="25">
        <f>SUM(G86:G91)</f>
        <v>225</v>
      </c>
      <c r="H85" s="25">
        <f>SUM(H86:H91)</f>
        <v>123</v>
      </c>
      <c r="I85" s="25">
        <f>SUM(G85:H85)</f>
        <v>348</v>
      </c>
      <c r="J85" s="25"/>
      <c r="K85" s="25">
        <f aca="true" t="shared" si="3" ref="K85:K127">SUM(E85,I85)</f>
        <v>445</v>
      </c>
      <c r="L85" s="25"/>
    </row>
    <row r="86" spans="1:13" ht="12.75" customHeight="1">
      <c r="A86" s="89"/>
      <c r="B86" s="133" t="s">
        <v>13</v>
      </c>
      <c r="C86" s="120">
        <v>0</v>
      </c>
      <c r="D86" s="120">
        <v>10</v>
      </c>
      <c r="E86" s="120">
        <v>10</v>
      </c>
      <c r="F86" s="120"/>
      <c r="G86" s="120">
        <v>8</v>
      </c>
      <c r="H86" s="120">
        <v>25</v>
      </c>
      <c r="I86" s="120">
        <v>33</v>
      </c>
      <c r="J86" s="25"/>
      <c r="K86" s="25">
        <f t="shared" si="3"/>
        <v>43</v>
      </c>
      <c r="L86" s="25"/>
      <c r="M86" s="126"/>
    </row>
    <row r="87" spans="1:13" ht="12.75" customHeight="1">
      <c r="A87" s="89"/>
      <c r="B87" s="133" t="s">
        <v>14</v>
      </c>
      <c r="C87" s="120">
        <v>9</v>
      </c>
      <c r="D87" s="120">
        <v>0</v>
      </c>
      <c r="E87" s="120">
        <v>9</v>
      </c>
      <c r="F87" s="120"/>
      <c r="G87" s="120">
        <v>30</v>
      </c>
      <c r="H87" s="120">
        <v>3</v>
      </c>
      <c r="I87" s="120">
        <v>33</v>
      </c>
      <c r="J87" s="25"/>
      <c r="K87" s="25">
        <f t="shared" si="3"/>
        <v>42</v>
      </c>
      <c r="L87" s="25"/>
      <c r="M87" s="126"/>
    </row>
    <row r="88" spans="1:13" ht="12.75" customHeight="1">
      <c r="A88" s="89"/>
      <c r="B88" s="133" t="s">
        <v>15</v>
      </c>
      <c r="C88" s="120">
        <v>13</v>
      </c>
      <c r="D88" s="120">
        <v>9</v>
      </c>
      <c r="E88" s="120">
        <v>22</v>
      </c>
      <c r="F88" s="120"/>
      <c r="G88" s="120">
        <v>50</v>
      </c>
      <c r="H88" s="120">
        <v>36</v>
      </c>
      <c r="I88" s="120">
        <v>86</v>
      </c>
      <c r="J88" s="25"/>
      <c r="K88" s="25">
        <f t="shared" si="3"/>
        <v>108</v>
      </c>
      <c r="L88" s="25"/>
      <c r="M88" s="126"/>
    </row>
    <row r="89" spans="1:13" ht="12.75" customHeight="1">
      <c r="A89" s="89"/>
      <c r="B89" s="133" t="s">
        <v>16</v>
      </c>
      <c r="C89" s="120">
        <v>0</v>
      </c>
      <c r="D89" s="120">
        <v>1</v>
      </c>
      <c r="E89" s="120">
        <v>1</v>
      </c>
      <c r="F89" s="120"/>
      <c r="G89" s="120">
        <v>8</v>
      </c>
      <c r="H89" s="120">
        <v>7</v>
      </c>
      <c r="I89" s="120">
        <v>15</v>
      </c>
      <c r="J89" s="25"/>
      <c r="K89" s="25">
        <f t="shared" si="3"/>
        <v>16</v>
      </c>
      <c r="L89" s="25"/>
      <c r="M89" s="126"/>
    </row>
    <row r="90" spans="1:13" ht="12.75" customHeight="1">
      <c r="A90" s="89"/>
      <c r="B90" s="133" t="s">
        <v>17</v>
      </c>
      <c r="C90" s="120">
        <v>28</v>
      </c>
      <c r="D90" s="120">
        <v>17</v>
      </c>
      <c r="E90" s="120">
        <v>45</v>
      </c>
      <c r="F90" s="120"/>
      <c r="G90" s="120">
        <v>104</v>
      </c>
      <c r="H90" s="120">
        <v>26</v>
      </c>
      <c r="I90" s="120">
        <v>130</v>
      </c>
      <c r="J90" s="25"/>
      <c r="K90" s="25">
        <f t="shared" si="3"/>
        <v>175</v>
      </c>
      <c r="L90" s="25"/>
      <c r="M90" s="126"/>
    </row>
    <row r="91" spans="1:13" ht="12.75" customHeight="1">
      <c r="A91" s="89"/>
      <c r="B91" s="133" t="s">
        <v>18</v>
      </c>
      <c r="C91" s="120">
        <v>6</v>
      </c>
      <c r="D91" s="120">
        <v>4</v>
      </c>
      <c r="E91" s="120">
        <v>10</v>
      </c>
      <c r="F91" s="120"/>
      <c r="G91" s="120">
        <v>25</v>
      </c>
      <c r="H91" s="120">
        <v>26</v>
      </c>
      <c r="I91" s="120">
        <v>51</v>
      </c>
      <c r="J91" s="25"/>
      <c r="K91" s="25">
        <f t="shared" si="3"/>
        <v>61</v>
      </c>
      <c r="L91" s="25"/>
      <c r="M91" s="126"/>
    </row>
    <row r="92" spans="1:12" ht="12.75" customHeight="1">
      <c r="A92" s="100"/>
      <c r="B92" s="96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2.75" customHeight="1">
      <c r="A93" s="23" t="s">
        <v>19</v>
      </c>
      <c r="B93" s="89"/>
      <c r="C93" s="90">
        <f>SUM(C94)</f>
        <v>139</v>
      </c>
      <c r="D93" s="90">
        <f>SUM(D94)</f>
        <v>370</v>
      </c>
      <c r="E93" s="25">
        <f>SUM(C93:D93)</f>
        <v>509</v>
      </c>
      <c r="F93" s="25"/>
      <c r="G93" s="90">
        <f>SUM(G94)</f>
        <v>666</v>
      </c>
      <c r="H93" s="90">
        <f>SUM(H94)</f>
        <v>1664</v>
      </c>
      <c r="I93" s="25">
        <f>SUM(G93:H93)</f>
        <v>2330</v>
      </c>
      <c r="J93" s="25"/>
      <c r="K93" s="25">
        <f t="shared" si="3"/>
        <v>2839</v>
      </c>
      <c r="L93" s="25"/>
    </row>
    <row r="94" spans="1:12" ht="12.75" customHeight="1">
      <c r="A94" s="89"/>
      <c r="B94" s="96" t="s">
        <v>20</v>
      </c>
      <c r="C94" s="120">
        <v>139</v>
      </c>
      <c r="D94" s="120">
        <v>370</v>
      </c>
      <c r="E94" s="25">
        <v>509</v>
      </c>
      <c r="F94" s="131"/>
      <c r="G94" s="120">
        <v>666</v>
      </c>
      <c r="H94" s="120">
        <v>1664</v>
      </c>
      <c r="I94" s="25">
        <v>2330</v>
      </c>
      <c r="J94" s="25"/>
      <c r="K94" s="25">
        <f t="shared" si="3"/>
        <v>2839</v>
      </c>
      <c r="L94" s="25"/>
    </row>
    <row r="95" spans="1:12" ht="12.75" customHeight="1">
      <c r="A95" s="102"/>
      <c r="B95" s="96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2.75" customHeight="1">
      <c r="A96" s="23" t="s">
        <v>25</v>
      </c>
      <c r="B96" s="89"/>
      <c r="C96" s="90">
        <f>SUM(C97)</f>
        <v>97</v>
      </c>
      <c r="D96" s="90">
        <f>SUM(D97)</f>
        <v>447</v>
      </c>
      <c r="E96" s="25">
        <f>SUM(C96:D96)</f>
        <v>544</v>
      </c>
      <c r="F96" s="25"/>
      <c r="G96" s="90">
        <f>SUM(G97)</f>
        <v>427</v>
      </c>
      <c r="H96" s="90">
        <f>SUM(H97)</f>
        <v>1745</v>
      </c>
      <c r="I96" s="25">
        <f>SUM(G96:H96)</f>
        <v>2172</v>
      </c>
      <c r="J96" s="25"/>
      <c r="K96" s="25">
        <f t="shared" si="3"/>
        <v>2716</v>
      </c>
      <c r="L96" s="25"/>
    </row>
    <row r="97" spans="1:12" ht="12.75" customHeight="1">
      <c r="A97" s="89"/>
      <c r="B97" s="96" t="s">
        <v>26</v>
      </c>
      <c r="C97" s="120">
        <v>97</v>
      </c>
      <c r="D97" s="120">
        <v>447</v>
      </c>
      <c r="E97" s="25">
        <v>544</v>
      </c>
      <c r="F97" s="131"/>
      <c r="G97" s="120">
        <v>427</v>
      </c>
      <c r="H97" s="120">
        <v>1745</v>
      </c>
      <c r="I97" s="25">
        <v>2172</v>
      </c>
      <c r="J97" s="25"/>
      <c r="K97" s="25">
        <f t="shared" si="3"/>
        <v>2716</v>
      </c>
      <c r="L97" s="25"/>
    </row>
    <row r="98" spans="1:12" ht="12.75" customHeight="1">
      <c r="A98" s="23"/>
      <c r="B98" s="96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2.75" customHeight="1">
      <c r="A99" s="23" t="s">
        <v>57</v>
      </c>
      <c r="B99" s="89"/>
      <c r="C99" s="90">
        <f>SUM(C100:C104)</f>
        <v>446</v>
      </c>
      <c r="D99" s="90">
        <f>SUM(D100:D104)</f>
        <v>542</v>
      </c>
      <c r="E99" s="25">
        <f>SUM(C99:D99)</f>
        <v>988</v>
      </c>
      <c r="F99" s="90"/>
      <c r="G99" s="90">
        <f>SUM(G100:G104)</f>
        <v>1653</v>
      </c>
      <c r="H99" s="90">
        <f>SUM(H100:H104)</f>
        <v>1871</v>
      </c>
      <c r="I99" s="25">
        <f>SUM(G99:H99)</f>
        <v>3524</v>
      </c>
      <c r="J99" s="25"/>
      <c r="K99" s="25">
        <f t="shared" si="3"/>
        <v>4512</v>
      </c>
      <c r="L99" s="25"/>
    </row>
    <row r="100" spans="1:13" ht="12.75" customHeight="1">
      <c r="A100" s="89"/>
      <c r="B100" s="24" t="s">
        <v>58</v>
      </c>
      <c r="C100" s="120">
        <v>140</v>
      </c>
      <c r="D100" s="120">
        <v>83</v>
      </c>
      <c r="E100" s="120">
        <v>223</v>
      </c>
      <c r="F100" s="120"/>
      <c r="G100" s="120">
        <v>511</v>
      </c>
      <c r="H100" s="120">
        <v>290</v>
      </c>
      <c r="I100" s="120">
        <v>801</v>
      </c>
      <c r="J100" s="93"/>
      <c r="K100" s="25">
        <f t="shared" si="3"/>
        <v>1024</v>
      </c>
      <c r="L100" s="25"/>
      <c r="M100" s="126"/>
    </row>
    <row r="101" spans="1:13" ht="12.75" customHeight="1">
      <c r="A101" s="89"/>
      <c r="B101" s="24" t="s">
        <v>59</v>
      </c>
      <c r="C101" s="120">
        <v>47</v>
      </c>
      <c r="D101" s="120">
        <v>24</v>
      </c>
      <c r="E101" s="120">
        <v>71</v>
      </c>
      <c r="F101" s="120"/>
      <c r="G101" s="120">
        <v>173</v>
      </c>
      <c r="H101" s="120">
        <v>39</v>
      </c>
      <c r="I101" s="120">
        <v>212</v>
      </c>
      <c r="J101" s="93"/>
      <c r="K101" s="25">
        <f t="shared" si="3"/>
        <v>283</v>
      </c>
      <c r="L101" s="25"/>
      <c r="M101" s="126"/>
    </row>
    <row r="102" spans="1:13" ht="12.75" customHeight="1">
      <c r="A102" s="89"/>
      <c r="B102" s="24" t="s">
        <v>60</v>
      </c>
      <c r="C102" s="120">
        <v>59</v>
      </c>
      <c r="D102" s="120">
        <v>53</v>
      </c>
      <c r="E102" s="120">
        <v>112</v>
      </c>
      <c r="F102" s="120"/>
      <c r="G102" s="120">
        <v>238</v>
      </c>
      <c r="H102" s="120">
        <v>213</v>
      </c>
      <c r="I102" s="120">
        <v>451</v>
      </c>
      <c r="J102" s="93"/>
      <c r="K102" s="25">
        <f t="shared" si="3"/>
        <v>563</v>
      </c>
      <c r="L102" s="25"/>
      <c r="M102" s="126"/>
    </row>
    <row r="103" spans="1:13" ht="12.75" customHeight="1">
      <c r="A103" s="89"/>
      <c r="B103" s="24" t="s">
        <v>61</v>
      </c>
      <c r="C103" s="120">
        <v>90</v>
      </c>
      <c r="D103" s="120">
        <v>186</v>
      </c>
      <c r="E103" s="120">
        <v>276</v>
      </c>
      <c r="F103" s="120"/>
      <c r="G103" s="120">
        <v>286</v>
      </c>
      <c r="H103" s="120">
        <v>570</v>
      </c>
      <c r="I103" s="120">
        <v>856</v>
      </c>
      <c r="J103" s="93"/>
      <c r="K103" s="25">
        <f t="shared" si="3"/>
        <v>1132</v>
      </c>
      <c r="L103" s="25"/>
      <c r="M103" s="126"/>
    </row>
    <row r="104" spans="1:13" ht="12.75" customHeight="1">
      <c r="A104" s="89"/>
      <c r="B104" s="24" t="s">
        <v>62</v>
      </c>
      <c r="C104" s="120">
        <v>110</v>
      </c>
      <c r="D104" s="120">
        <v>196</v>
      </c>
      <c r="E104" s="120">
        <v>306</v>
      </c>
      <c r="F104" s="120"/>
      <c r="G104" s="120">
        <v>445</v>
      </c>
      <c r="H104" s="120">
        <v>759</v>
      </c>
      <c r="I104" s="120">
        <v>1204</v>
      </c>
      <c r="J104" s="93"/>
      <c r="K104" s="25">
        <f t="shared" si="3"/>
        <v>1510</v>
      </c>
      <c r="L104" s="25"/>
      <c r="M104" s="126"/>
    </row>
    <row r="105" spans="1:12" ht="12.75" customHeight="1">
      <c r="A105" s="89"/>
      <c r="B105" s="89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2.75" customHeight="1">
      <c r="A106" s="89"/>
      <c r="B106" s="89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12.75" customHeight="1">
      <c r="A107" s="89"/>
      <c r="B107" s="89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2.75" customHeight="1">
      <c r="A108" s="23" t="s">
        <v>21</v>
      </c>
      <c r="B108" s="89"/>
      <c r="C108" s="90">
        <f>SUM(C109)</f>
        <v>90</v>
      </c>
      <c r="D108" s="90">
        <f>SUM(D109)</f>
        <v>425</v>
      </c>
      <c r="E108" s="25">
        <f>SUM(C108:D108)</f>
        <v>515</v>
      </c>
      <c r="F108" s="25"/>
      <c r="G108" s="90">
        <f>SUM(G109)</f>
        <v>347</v>
      </c>
      <c r="H108" s="90">
        <f>SUM(H109)</f>
        <v>1510</v>
      </c>
      <c r="I108" s="25">
        <f>SUM(G108:H108)</f>
        <v>1857</v>
      </c>
      <c r="J108" s="25"/>
      <c r="K108" s="25">
        <f t="shared" si="3"/>
        <v>2372</v>
      </c>
      <c r="L108" s="25"/>
    </row>
    <row r="109" spans="1:12" ht="12.75" customHeight="1">
      <c r="A109" s="89"/>
      <c r="B109" s="89" t="s">
        <v>22</v>
      </c>
      <c r="C109" s="120">
        <v>90</v>
      </c>
      <c r="D109" s="120">
        <v>425</v>
      </c>
      <c r="E109" s="25">
        <v>515</v>
      </c>
      <c r="F109" s="131"/>
      <c r="G109" s="120">
        <v>347</v>
      </c>
      <c r="H109" s="120">
        <v>1510</v>
      </c>
      <c r="I109" s="25">
        <v>1857</v>
      </c>
      <c r="J109" s="25"/>
      <c r="K109" s="25">
        <f t="shared" si="3"/>
        <v>2372</v>
      </c>
      <c r="L109" s="25"/>
    </row>
    <row r="110" spans="1:12" ht="12.75" customHeight="1">
      <c r="A110" s="89"/>
      <c r="B110" s="89"/>
      <c r="C110" s="90"/>
      <c r="D110" s="90"/>
      <c r="E110" s="90"/>
      <c r="F110" s="90"/>
      <c r="G110" s="90"/>
      <c r="H110" s="90"/>
      <c r="I110" s="90"/>
      <c r="J110" s="25"/>
      <c r="K110" s="25"/>
      <c r="L110" s="25"/>
    </row>
    <row r="111" spans="1:12" ht="12.75" customHeight="1">
      <c r="A111" s="23" t="s">
        <v>143</v>
      </c>
      <c r="B111" s="89"/>
      <c r="C111" s="90">
        <f>SUM(C112:C127)</f>
        <v>1855</v>
      </c>
      <c r="D111" s="90">
        <f>SUM(D112:D127)</f>
        <v>1908</v>
      </c>
      <c r="E111" s="25">
        <f>SUM(C111:D111)</f>
        <v>3763</v>
      </c>
      <c r="F111" s="90"/>
      <c r="G111" s="90">
        <f>SUM(G112:G127)</f>
        <v>6613</v>
      </c>
      <c r="H111" s="90">
        <f>SUM(H112:H127)</f>
        <v>6057</v>
      </c>
      <c r="I111" s="25">
        <f>SUM(G111:H111)</f>
        <v>12670</v>
      </c>
      <c r="J111" s="25"/>
      <c r="K111" s="25">
        <f t="shared" si="3"/>
        <v>16433</v>
      </c>
      <c r="L111" s="25"/>
    </row>
    <row r="112" spans="1:12" ht="12.75" customHeight="1">
      <c r="A112" s="89"/>
      <c r="B112" s="24" t="s">
        <v>47</v>
      </c>
      <c r="C112" s="12">
        <v>93</v>
      </c>
      <c r="D112" s="12">
        <v>73</v>
      </c>
      <c r="E112" s="12">
        <v>166</v>
      </c>
      <c r="F112" s="12"/>
      <c r="G112" s="12">
        <v>353</v>
      </c>
      <c r="H112" s="12">
        <v>231</v>
      </c>
      <c r="I112" s="12">
        <v>584</v>
      </c>
      <c r="J112" s="25"/>
      <c r="K112" s="25">
        <f t="shared" si="3"/>
        <v>750</v>
      </c>
      <c r="L112" s="25"/>
    </row>
    <row r="113" spans="1:12" ht="12.75" customHeight="1">
      <c r="A113" s="89"/>
      <c r="B113" s="24" t="s">
        <v>40</v>
      </c>
      <c r="C113" s="12">
        <v>150</v>
      </c>
      <c r="D113" s="12">
        <v>95</v>
      </c>
      <c r="E113" s="12">
        <v>245</v>
      </c>
      <c r="F113" s="12"/>
      <c r="G113" s="12">
        <v>679</v>
      </c>
      <c r="H113" s="12">
        <v>250</v>
      </c>
      <c r="I113" s="12">
        <v>929</v>
      </c>
      <c r="J113" s="25"/>
      <c r="K113" s="25">
        <f t="shared" si="3"/>
        <v>1174</v>
      </c>
      <c r="L113" s="25"/>
    </row>
    <row r="114" spans="1:12" ht="12.75" customHeight="1">
      <c r="A114" s="89"/>
      <c r="B114" s="24" t="s">
        <v>53</v>
      </c>
      <c r="C114" s="12">
        <v>155</v>
      </c>
      <c r="D114" s="12">
        <v>230</v>
      </c>
      <c r="E114" s="12">
        <v>385</v>
      </c>
      <c r="F114" s="12"/>
      <c r="G114" s="12">
        <v>587</v>
      </c>
      <c r="H114" s="12">
        <v>853</v>
      </c>
      <c r="I114" s="12">
        <v>1440</v>
      </c>
      <c r="J114" s="25"/>
      <c r="K114" s="25">
        <f t="shared" si="3"/>
        <v>1825</v>
      </c>
      <c r="L114" s="25"/>
    </row>
    <row r="115" spans="1:12" ht="12.75" customHeight="1">
      <c r="A115" s="89"/>
      <c r="B115" s="24" t="s">
        <v>54</v>
      </c>
      <c r="C115" s="12">
        <v>142</v>
      </c>
      <c r="D115" s="12">
        <v>110</v>
      </c>
      <c r="E115" s="12">
        <v>252</v>
      </c>
      <c r="F115" s="12"/>
      <c r="G115" s="12">
        <v>532</v>
      </c>
      <c r="H115" s="12">
        <v>293</v>
      </c>
      <c r="I115" s="12">
        <v>825</v>
      </c>
      <c r="J115" s="25"/>
      <c r="K115" s="25">
        <f t="shared" si="3"/>
        <v>1077</v>
      </c>
      <c r="L115" s="25"/>
    </row>
    <row r="116" spans="1:12" ht="12.75" customHeight="1">
      <c r="A116" s="89"/>
      <c r="B116" s="24" t="s">
        <v>68</v>
      </c>
      <c r="C116" s="12">
        <v>394</v>
      </c>
      <c r="D116" s="12">
        <v>453</v>
      </c>
      <c r="E116" s="12">
        <v>847</v>
      </c>
      <c r="F116" s="12"/>
      <c r="G116" s="12">
        <v>1605</v>
      </c>
      <c r="H116" s="12">
        <v>1641</v>
      </c>
      <c r="I116" s="12">
        <v>3246</v>
      </c>
      <c r="J116" s="25"/>
      <c r="K116" s="25">
        <f t="shared" si="3"/>
        <v>4093</v>
      </c>
      <c r="L116" s="25"/>
    </row>
    <row r="117" spans="1:12" ht="12.75" customHeight="1">
      <c r="A117" s="89"/>
      <c r="B117" s="24" t="s">
        <v>44</v>
      </c>
      <c r="C117" s="12">
        <v>93</v>
      </c>
      <c r="D117" s="12">
        <v>134</v>
      </c>
      <c r="E117" s="12">
        <v>227</v>
      </c>
      <c r="F117" s="12"/>
      <c r="G117" s="12">
        <v>288</v>
      </c>
      <c r="H117" s="12">
        <v>386</v>
      </c>
      <c r="I117" s="12">
        <v>674</v>
      </c>
      <c r="J117" s="25"/>
      <c r="K117" s="25">
        <f t="shared" si="3"/>
        <v>901</v>
      </c>
      <c r="L117" s="25"/>
    </row>
    <row r="118" spans="1:12" ht="12.75" customHeight="1">
      <c r="A118" s="89"/>
      <c r="B118" s="24" t="s">
        <v>70</v>
      </c>
      <c r="C118" s="12">
        <v>114</v>
      </c>
      <c r="D118" s="12">
        <v>91</v>
      </c>
      <c r="E118" s="12">
        <v>205</v>
      </c>
      <c r="F118" s="12"/>
      <c r="G118" s="12">
        <v>371</v>
      </c>
      <c r="H118" s="12">
        <v>243</v>
      </c>
      <c r="I118" s="12">
        <v>614</v>
      </c>
      <c r="J118" s="25"/>
      <c r="K118" s="25">
        <f t="shared" si="3"/>
        <v>819</v>
      </c>
      <c r="L118" s="25"/>
    </row>
    <row r="119" spans="1:12" ht="12.75" customHeight="1">
      <c r="A119" s="89"/>
      <c r="B119" s="24" t="s">
        <v>101</v>
      </c>
      <c r="C119" s="12">
        <v>25</v>
      </c>
      <c r="D119" s="12">
        <v>44</v>
      </c>
      <c r="E119" s="12">
        <v>69</v>
      </c>
      <c r="F119" s="12"/>
      <c r="G119" s="12">
        <v>80</v>
      </c>
      <c r="H119" s="12">
        <v>135</v>
      </c>
      <c r="I119" s="12">
        <v>215</v>
      </c>
      <c r="J119" s="25"/>
      <c r="K119" s="25">
        <f t="shared" si="3"/>
        <v>284</v>
      </c>
      <c r="L119" s="25"/>
    </row>
    <row r="120" spans="1:12" ht="12.75" customHeight="1">
      <c r="A120" s="89"/>
      <c r="B120" s="24" t="s">
        <v>78</v>
      </c>
      <c r="C120" s="110">
        <v>45</v>
      </c>
      <c r="D120" s="110">
        <v>19</v>
      </c>
      <c r="E120" s="110">
        <v>64</v>
      </c>
      <c r="F120" s="12"/>
      <c r="G120" s="12">
        <v>90</v>
      </c>
      <c r="H120" s="12">
        <v>47</v>
      </c>
      <c r="I120" s="12">
        <v>137</v>
      </c>
      <c r="J120" s="25"/>
      <c r="K120" s="25">
        <f t="shared" si="3"/>
        <v>201</v>
      </c>
      <c r="L120" s="25"/>
    </row>
    <row r="121" spans="1:12" ht="12.75" customHeight="1">
      <c r="A121" s="89"/>
      <c r="B121" s="24" t="s">
        <v>79</v>
      </c>
      <c r="C121" s="12">
        <v>73</v>
      </c>
      <c r="D121" s="12">
        <v>45</v>
      </c>
      <c r="E121" s="12">
        <v>118</v>
      </c>
      <c r="F121" s="12"/>
      <c r="G121" s="12">
        <v>180</v>
      </c>
      <c r="H121" s="12">
        <v>137</v>
      </c>
      <c r="I121" s="12">
        <v>317</v>
      </c>
      <c r="J121" s="25"/>
      <c r="K121" s="25">
        <f t="shared" si="3"/>
        <v>435</v>
      </c>
      <c r="L121" s="25"/>
    </row>
    <row r="122" spans="1:12" ht="12.75" customHeight="1">
      <c r="A122" s="89"/>
      <c r="B122" s="24" t="s">
        <v>85</v>
      </c>
      <c r="C122" s="12">
        <v>102</v>
      </c>
      <c r="D122" s="12">
        <v>16</v>
      </c>
      <c r="E122" s="12">
        <v>118</v>
      </c>
      <c r="F122" s="12"/>
      <c r="G122" s="12">
        <v>307</v>
      </c>
      <c r="H122" s="12">
        <v>32</v>
      </c>
      <c r="I122" s="12">
        <v>339</v>
      </c>
      <c r="J122" s="25"/>
      <c r="K122" s="25">
        <f t="shared" si="3"/>
        <v>457</v>
      </c>
      <c r="L122" s="25"/>
    </row>
    <row r="123" spans="1:12" ht="12.75" customHeight="1">
      <c r="A123" s="89"/>
      <c r="B123" s="24" t="s">
        <v>80</v>
      </c>
      <c r="C123" s="12">
        <v>35</v>
      </c>
      <c r="D123" s="12">
        <v>28</v>
      </c>
      <c r="E123" s="12">
        <v>63</v>
      </c>
      <c r="F123" s="12"/>
      <c r="G123" s="12">
        <v>60</v>
      </c>
      <c r="H123" s="12">
        <v>89</v>
      </c>
      <c r="I123" s="12">
        <v>149</v>
      </c>
      <c r="J123" s="25"/>
      <c r="K123" s="25">
        <f t="shared" si="3"/>
        <v>212</v>
      </c>
      <c r="L123" s="25"/>
    </row>
    <row r="124" spans="1:12" ht="12.75" customHeight="1">
      <c r="A124" s="89"/>
      <c r="B124" s="24" t="s">
        <v>100</v>
      </c>
      <c r="C124" s="12">
        <v>205</v>
      </c>
      <c r="D124" s="12">
        <v>77</v>
      </c>
      <c r="E124" s="12">
        <v>282</v>
      </c>
      <c r="F124" s="12"/>
      <c r="G124" s="12">
        <v>792</v>
      </c>
      <c r="H124" s="12">
        <v>336</v>
      </c>
      <c r="I124" s="12">
        <v>1128</v>
      </c>
      <c r="J124" s="25"/>
      <c r="K124" s="25">
        <f t="shared" si="3"/>
        <v>1410</v>
      </c>
      <c r="L124" s="25"/>
    </row>
    <row r="125" spans="1:12" ht="12.75" customHeight="1">
      <c r="A125" s="89"/>
      <c r="B125" s="24" t="s">
        <v>83</v>
      </c>
      <c r="C125" s="12">
        <v>43</v>
      </c>
      <c r="D125" s="12">
        <v>245</v>
      </c>
      <c r="E125" s="12">
        <v>288</v>
      </c>
      <c r="F125" s="12"/>
      <c r="G125" s="12">
        <v>119</v>
      </c>
      <c r="H125" s="12">
        <v>551</v>
      </c>
      <c r="I125" s="12">
        <v>670</v>
      </c>
      <c r="J125" s="25"/>
      <c r="K125" s="25">
        <f t="shared" si="3"/>
        <v>958</v>
      </c>
      <c r="L125" s="25"/>
    </row>
    <row r="126" spans="1:12" ht="12.75" customHeight="1">
      <c r="A126" s="89"/>
      <c r="B126" s="24" t="s">
        <v>55</v>
      </c>
      <c r="C126" s="12">
        <v>115</v>
      </c>
      <c r="D126" s="12">
        <v>190</v>
      </c>
      <c r="E126" s="12">
        <v>305</v>
      </c>
      <c r="F126" s="12"/>
      <c r="G126" s="12">
        <v>388</v>
      </c>
      <c r="H126" s="12">
        <v>661</v>
      </c>
      <c r="I126" s="12">
        <v>1049</v>
      </c>
      <c r="J126" s="25"/>
      <c r="K126" s="25">
        <f t="shared" si="3"/>
        <v>1354</v>
      </c>
      <c r="L126" s="25"/>
    </row>
    <row r="127" spans="1:12" ht="12.75" customHeight="1">
      <c r="A127" s="89"/>
      <c r="B127" s="24" t="s">
        <v>56</v>
      </c>
      <c r="C127" s="12">
        <v>71</v>
      </c>
      <c r="D127" s="12">
        <v>58</v>
      </c>
      <c r="E127" s="12">
        <v>129</v>
      </c>
      <c r="F127" s="12"/>
      <c r="G127" s="12">
        <v>182</v>
      </c>
      <c r="H127" s="12">
        <v>172</v>
      </c>
      <c r="I127" s="12">
        <v>354</v>
      </c>
      <c r="J127" s="25"/>
      <c r="K127" s="25">
        <f t="shared" si="3"/>
        <v>483</v>
      </c>
      <c r="L127" s="25"/>
    </row>
    <row r="128" spans="1:12" ht="12.75" customHeight="1">
      <c r="A128" s="98"/>
      <c r="B128" s="95"/>
      <c r="C128" s="25"/>
      <c r="D128" s="25"/>
      <c r="E128" s="103"/>
      <c r="F128" s="103"/>
      <c r="G128" s="25"/>
      <c r="H128" s="25"/>
      <c r="I128" s="103"/>
      <c r="J128" s="25"/>
      <c r="K128" s="25"/>
      <c r="L128" s="25"/>
    </row>
    <row r="129" spans="1:12" s="111" customFormat="1" ht="12.75" customHeight="1">
      <c r="A129" s="23" t="s">
        <v>177</v>
      </c>
      <c r="B129" s="23"/>
      <c r="C129" s="25">
        <f>SUM(C130:C136,C137:C141)</f>
        <v>1843</v>
      </c>
      <c r="D129" s="25">
        <f>SUM(D130:D136,D137:D141)</f>
        <v>1549</v>
      </c>
      <c r="E129" s="25">
        <f>SUM(C129:D129)</f>
        <v>3392</v>
      </c>
      <c r="F129" s="25"/>
      <c r="G129" s="25">
        <f>SUM(G130:G136,G137:G141)</f>
        <v>6604</v>
      </c>
      <c r="H129" s="25">
        <f>SUM(H130:H136,H137:H141)</f>
        <v>4870</v>
      </c>
      <c r="I129" s="25">
        <f>SUM(G129:H129)</f>
        <v>11474</v>
      </c>
      <c r="J129" s="25"/>
      <c r="K129" s="25">
        <f aca="true" t="shared" si="4" ref="K129:K163">SUM(E129,I129)</f>
        <v>14866</v>
      </c>
      <c r="L129" s="25"/>
    </row>
    <row r="130" spans="1:15" ht="12.75" customHeight="1">
      <c r="A130" s="89"/>
      <c r="B130" s="89" t="s">
        <v>40</v>
      </c>
      <c r="C130" s="120">
        <v>115</v>
      </c>
      <c r="D130" s="120">
        <v>54</v>
      </c>
      <c r="E130" s="120">
        <v>169</v>
      </c>
      <c r="F130" s="120"/>
      <c r="G130" s="120">
        <v>470</v>
      </c>
      <c r="H130" s="120">
        <v>169</v>
      </c>
      <c r="I130" s="120">
        <v>639</v>
      </c>
      <c r="J130" s="25"/>
      <c r="K130" s="25">
        <f t="shared" si="4"/>
        <v>808</v>
      </c>
      <c r="L130" s="25"/>
      <c r="M130" s="126"/>
      <c r="N130" s="126"/>
      <c r="O130" s="126"/>
    </row>
    <row r="131" spans="1:15" ht="12.75" customHeight="1">
      <c r="A131" s="89"/>
      <c r="B131" s="25" t="s">
        <v>116</v>
      </c>
      <c r="C131" s="120">
        <v>148</v>
      </c>
      <c r="D131" s="120">
        <v>283</v>
      </c>
      <c r="E131" s="120">
        <v>431</v>
      </c>
      <c r="F131" s="120"/>
      <c r="G131" s="120">
        <v>570</v>
      </c>
      <c r="H131" s="120">
        <v>789</v>
      </c>
      <c r="I131" s="120">
        <v>1359</v>
      </c>
      <c r="J131" s="25"/>
      <c r="K131" s="25">
        <f t="shared" si="4"/>
        <v>1790</v>
      </c>
      <c r="L131" s="25"/>
      <c r="M131" s="126"/>
      <c r="N131" s="126"/>
      <c r="O131" s="126"/>
    </row>
    <row r="132" spans="1:15" ht="12.75" customHeight="1">
      <c r="A132" s="121"/>
      <c r="B132" s="121" t="s">
        <v>68</v>
      </c>
      <c r="C132" s="120">
        <v>586</v>
      </c>
      <c r="D132" s="120">
        <v>545</v>
      </c>
      <c r="E132" s="120">
        <v>1131</v>
      </c>
      <c r="F132" s="120"/>
      <c r="G132" s="120">
        <v>2321</v>
      </c>
      <c r="H132" s="120">
        <v>1877</v>
      </c>
      <c r="I132" s="120">
        <v>4198</v>
      </c>
      <c r="J132" s="108"/>
      <c r="K132" s="108">
        <f t="shared" si="4"/>
        <v>5329</v>
      </c>
      <c r="L132" s="108"/>
      <c r="M132" s="126"/>
      <c r="N132" s="126"/>
      <c r="O132" s="126"/>
    </row>
    <row r="133" spans="1:15" ht="12.75" customHeight="1">
      <c r="A133" s="89"/>
      <c r="B133" s="89" t="s">
        <v>41</v>
      </c>
      <c r="C133" s="120">
        <v>46</v>
      </c>
      <c r="D133" s="120">
        <v>25</v>
      </c>
      <c r="E133" s="120">
        <v>71</v>
      </c>
      <c r="F133" s="120"/>
      <c r="G133" s="120">
        <v>91</v>
      </c>
      <c r="H133" s="120">
        <v>50</v>
      </c>
      <c r="I133" s="120">
        <v>141</v>
      </c>
      <c r="J133" s="25"/>
      <c r="K133" s="25">
        <f t="shared" si="4"/>
        <v>212</v>
      </c>
      <c r="L133" s="25"/>
      <c r="M133" s="126"/>
      <c r="N133" s="126"/>
      <c r="O133" s="126"/>
    </row>
    <row r="134" spans="1:15" ht="12.75" customHeight="1">
      <c r="A134" s="99"/>
      <c r="B134" s="89" t="s">
        <v>70</v>
      </c>
      <c r="C134" s="120">
        <v>109</v>
      </c>
      <c r="D134" s="120">
        <v>62</v>
      </c>
      <c r="E134" s="120">
        <v>171</v>
      </c>
      <c r="F134" s="120"/>
      <c r="G134" s="120">
        <v>321</v>
      </c>
      <c r="H134" s="120">
        <v>232</v>
      </c>
      <c r="I134" s="120">
        <v>553</v>
      </c>
      <c r="J134" s="25"/>
      <c r="K134" s="25">
        <f t="shared" si="4"/>
        <v>724</v>
      </c>
      <c r="L134" s="25"/>
      <c r="M134" s="126"/>
      <c r="N134" s="126"/>
      <c r="O134" s="126"/>
    </row>
    <row r="135" spans="1:15" ht="12.75" customHeight="1">
      <c r="A135" s="95"/>
      <c r="B135" s="24" t="s">
        <v>85</v>
      </c>
      <c r="C135" s="120">
        <v>111</v>
      </c>
      <c r="D135" s="120">
        <v>11</v>
      </c>
      <c r="E135" s="120">
        <v>122</v>
      </c>
      <c r="F135" s="120"/>
      <c r="G135" s="120">
        <v>332</v>
      </c>
      <c r="H135" s="120">
        <v>48</v>
      </c>
      <c r="I135" s="120">
        <v>380</v>
      </c>
      <c r="J135" s="25"/>
      <c r="K135" s="25">
        <f t="shared" si="4"/>
        <v>502</v>
      </c>
      <c r="L135" s="25"/>
      <c r="M135" s="126"/>
      <c r="N135" s="126"/>
      <c r="O135" s="126"/>
    </row>
    <row r="136" spans="1:15" ht="12.75" customHeight="1">
      <c r="A136" s="99"/>
      <c r="B136" s="24" t="s">
        <v>2</v>
      </c>
      <c r="C136" s="120">
        <v>211</v>
      </c>
      <c r="D136" s="120">
        <v>52</v>
      </c>
      <c r="E136" s="120">
        <v>263</v>
      </c>
      <c r="F136" s="120"/>
      <c r="G136" s="120">
        <v>786</v>
      </c>
      <c r="H136" s="120">
        <v>233</v>
      </c>
      <c r="I136" s="120">
        <v>1019</v>
      </c>
      <c r="J136" s="25"/>
      <c r="K136" s="25">
        <f t="shared" si="4"/>
        <v>1282</v>
      </c>
      <c r="L136" s="25"/>
      <c r="M136" s="126"/>
      <c r="N136" s="126"/>
      <c r="O136" s="126"/>
    </row>
    <row r="137" spans="1:15" ht="12.75" customHeight="1">
      <c r="A137" s="99"/>
      <c r="B137" s="24" t="s">
        <v>7</v>
      </c>
      <c r="C137" s="120">
        <v>252</v>
      </c>
      <c r="D137" s="120">
        <v>18</v>
      </c>
      <c r="E137" s="120">
        <v>270</v>
      </c>
      <c r="F137" s="120"/>
      <c r="G137" s="120">
        <v>1092</v>
      </c>
      <c r="H137" s="120">
        <v>81</v>
      </c>
      <c r="I137" s="120">
        <v>1173</v>
      </c>
      <c r="J137" s="25"/>
      <c r="K137" s="25">
        <f t="shared" si="4"/>
        <v>1443</v>
      </c>
      <c r="L137" s="25"/>
      <c r="M137" s="126"/>
      <c r="N137" s="126"/>
      <c r="O137" s="126"/>
    </row>
    <row r="138" spans="1:15" ht="12.75" customHeight="1">
      <c r="A138" s="99"/>
      <c r="B138" s="24" t="s">
        <v>83</v>
      </c>
      <c r="C138" s="120">
        <v>67</v>
      </c>
      <c r="D138" s="120">
        <v>269</v>
      </c>
      <c r="E138" s="120">
        <v>336</v>
      </c>
      <c r="F138" s="120"/>
      <c r="G138" s="120">
        <v>158</v>
      </c>
      <c r="H138" s="120">
        <v>735</v>
      </c>
      <c r="I138" s="120">
        <v>893</v>
      </c>
      <c r="J138" s="25"/>
      <c r="K138" s="25">
        <f t="shared" si="4"/>
        <v>1229</v>
      </c>
      <c r="L138" s="25"/>
      <c r="M138" s="126"/>
      <c r="N138" s="126"/>
      <c r="O138" s="126"/>
    </row>
    <row r="139" spans="1:15" ht="12.75" customHeight="1">
      <c r="A139" s="99"/>
      <c r="B139" s="24" t="s">
        <v>103</v>
      </c>
      <c r="C139" s="120">
        <v>38</v>
      </c>
      <c r="D139" s="120">
        <v>27</v>
      </c>
      <c r="E139" s="120">
        <v>65</v>
      </c>
      <c r="F139" s="120"/>
      <c r="G139" s="120">
        <v>61</v>
      </c>
      <c r="H139" s="120">
        <v>50</v>
      </c>
      <c r="I139" s="120">
        <v>111</v>
      </c>
      <c r="J139" s="25"/>
      <c r="K139" s="25">
        <f t="shared" si="4"/>
        <v>176</v>
      </c>
      <c r="L139" s="25"/>
      <c r="M139" s="126"/>
      <c r="N139" s="126"/>
      <c r="O139" s="126"/>
    </row>
    <row r="140" spans="1:15" ht="12.75" customHeight="1">
      <c r="A140" s="99"/>
      <c r="B140" s="24" t="s">
        <v>55</v>
      </c>
      <c r="C140" s="120">
        <v>94</v>
      </c>
      <c r="D140" s="120">
        <v>159</v>
      </c>
      <c r="E140" s="120">
        <v>253</v>
      </c>
      <c r="F140" s="120"/>
      <c r="G140" s="120">
        <v>283</v>
      </c>
      <c r="H140" s="120">
        <v>487</v>
      </c>
      <c r="I140" s="120">
        <v>770</v>
      </c>
      <c r="J140" s="25"/>
      <c r="K140" s="25">
        <f t="shared" si="4"/>
        <v>1023</v>
      </c>
      <c r="L140" s="25"/>
      <c r="M140" s="126"/>
      <c r="N140" s="126"/>
      <c r="O140" s="126"/>
    </row>
    <row r="141" spans="1:15" ht="12.75" customHeight="1">
      <c r="A141" s="99"/>
      <c r="B141" s="24" t="s">
        <v>56</v>
      </c>
      <c r="C141" s="120">
        <v>66</v>
      </c>
      <c r="D141" s="120">
        <v>44</v>
      </c>
      <c r="E141" s="120">
        <v>110</v>
      </c>
      <c r="F141" s="120"/>
      <c r="G141" s="120">
        <v>119</v>
      </c>
      <c r="H141" s="120">
        <v>119</v>
      </c>
      <c r="I141" s="120">
        <v>238</v>
      </c>
      <c r="J141" s="25"/>
      <c r="K141" s="25">
        <f t="shared" si="4"/>
        <v>348</v>
      </c>
      <c r="L141" s="25"/>
      <c r="M141" s="126"/>
      <c r="N141" s="126"/>
      <c r="O141" s="126"/>
    </row>
    <row r="142" spans="1:15" ht="12.75" customHeight="1">
      <c r="A142" s="99"/>
      <c r="B142" s="24"/>
      <c r="C142" s="120"/>
      <c r="D142" s="120"/>
      <c r="E142" s="120"/>
      <c r="F142" s="120"/>
      <c r="G142" s="120"/>
      <c r="H142" s="120"/>
      <c r="I142" s="120"/>
      <c r="J142" s="25"/>
      <c r="K142" s="25"/>
      <c r="L142" s="25"/>
      <c r="M142" s="126"/>
      <c r="N142" s="126"/>
      <c r="O142" s="126"/>
    </row>
    <row r="143" spans="1:12" ht="12.75" customHeight="1">
      <c r="A143" s="23" t="s">
        <v>27</v>
      </c>
      <c r="B143" s="89"/>
      <c r="C143" s="90">
        <f>SUM(C144:C155)</f>
        <v>1462</v>
      </c>
      <c r="D143" s="90">
        <f>SUM(D144:D155)</f>
        <v>1239</v>
      </c>
      <c r="E143" s="25">
        <f>SUM(C143:D143)</f>
        <v>2701</v>
      </c>
      <c r="F143" s="90"/>
      <c r="G143" s="90">
        <f>SUM(G144:G155)</f>
        <v>4803</v>
      </c>
      <c r="H143" s="90">
        <f>SUM(H144:H155)</f>
        <v>4215</v>
      </c>
      <c r="I143" s="25">
        <f>SUM(G143:H143)</f>
        <v>9018</v>
      </c>
      <c r="J143" s="25"/>
      <c r="K143" s="25">
        <f aca="true" t="shared" si="5" ref="K143:K155">SUM(E143,I143)</f>
        <v>11719</v>
      </c>
      <c r="L143" s="25"/>
    </row>
    <row r="144" spans="1:15" ht="12.75" customHeight="1">
      <c r="A144" s="23"/>
      <c r="B144" s="89" t="s">
        <v>64</v>
      </c>
      <c r="C144" s="120">
        <v>289</v>
      </c>
      <c r="D144" s="120">
        <v>270</v>
      </c>
      <c r="E144" s="120">
        <v>559</v>
      </c>
      <c r="F144" s="120"/>
      <c r="G144" s="120">
        <v>887</v>
      </c>
      <c r="H144" s="120">
        <v>892</v>
      </c>
      <c r="I144" s="120">
        <v>1779</v>
      </c>
      <c r="J144" s="25"/>
      <c r="K144" s="25">
        <f t="shared" si="5"/>
        <v>2338</v>
      </c>
      <c r="L144" s="25"/>
      <c r="M144" s="126"/>
      <c r="N144" s="126"/>
      <c r="O144" s="126"/>
    </row>
    <row r="145" spans="1:15" ht="12.75" customHeight="1">
      <c r="A145" s="89"/>
      <c r="B145" s="89" t="s">
        <v>65</v>
      </c>
      <c r="C145" s="120">
        <v>261</v>
      </c>
      <c r="D145" s="120">
        <v>240</v>
      </c>
      <c r="E145" s="120">
        <v>501</v>
      </c>
      <c r="F145" s="120"/>
      <c r="G145" s="120">
        <v>768</v>
      </c>
      <c r="H145" s="120">
        <v>927</v>
      </c>
      <c r="I145" s="120">
        <v>1695</v>
      </c>
      <c r="J145" s="25"/>
      <c r="K145" s="25">
        <f t="shared" si="5"/>
        <v>2196</v>
      </c>
      <c r="L145" s="25"/>
      <c r="M145" s="126"/>
      <c r="N145" s="126"/>
      <c r="O145" s="126"/>
    </row>
    <row r="146" spans="1:15" ht="12.75" customHeight="1">
      <c r="A146" s="89"/>
      <c r="B146" s="94" t="s">
        <v>45</v>
      </c>
      <c r="C146" s="120">
        <v>50</v>
      </c>
      <c r="D146" s="120">
        <v>60</v>
      </c>
      <c r="E146" s="120">
        <v>110</v>
      </c>
      <c r="F146" s="120"/>
      <c r="G146" s="120">
        <v>169</v>
      </c>
      <c r="H146" s="120">
        <v>205</v>
      </c>
      <c r="I146" s="120">
        <v>374</v>
      </c>
      <c r="J146" s="25"/>
      <c r="K146" s="25">
        <f t="shared" si="5"/>
        <v>484</v>
      </c>
      <c r="L146" s="25"/>
      <c r="M146" s="126"/>
      <c r="N146" s="126"/>
      <c r="O146" s="126"/>
    </row>
    <row r="147" spans="1:15" ht="12.75" customHeight="1">
      <c r="A147" s="89"/>
      <c r="B147" s="89" t="s">
        <v>66</v>
      </c>
      <c r="C147" s="120">
        <v>79</v>
      </c>
      <c r="D147" s="120">
        <v>20</v>
      </c>
      <c r="E147" s="120">
        <v>99</v>
      </c>
      <c r="F147" s="120"/>
      <c r="G147" s="120">
        <v>66</v>
      </c>
      <c r="H147" s="120">
        <v>48</v>
      </c>
      <c r="I147" s="120">
        <v>114</v>
      </c>
      <c r="J147" s="25"/>
      <c r="K147" s="25">
        <f t="shared" si="5"/>
        <v>213</v>
      </c>
      <c r="L147" s="25"/>
      <c r="M147" s="126"/>
      <c r="N147" s="126"/>
      <c r="O147" s="126"/>
    </row>
    <row r="148" spans="1:15" ht="12.75" customHeight="1">
      <c r="A148" s="89"/>
      <c r="B148" s="89" t="s">
        <v>99</v>
      </c>
      <c r="C148" s="120">
        <v>25</v>
      </c>
      <c r="D148" s="120">
        <v>21</v>
      </c>
      <c r="E148" s="120">
        <v>46</v>
      </c>
      <c r="F148" s="120"/>
      <c r="G148" s="120">
        <v>67</v>
      </c>
      <c r="H148" s="120">
        <v>76</v>
      </c>
      <c r="I148" s="120">
        <v>143</v>
      </c>
      <c r="J148" s="25"/>
      <c r="K148" s="25">
        <f t="shared" si="5"/>
        <v>189</v>
      </c>
      <c r="L148" s="25"/>
      <c r="M148" s="126"/>
      <c r="N148" s="126"/>
      <c r="O148" s="126"/>
    </row>
    <row r="149" spans="1:15" ht="12.75" customHeight="1">
      <c r="A149" s="89"/>
      <c r="B149" s="89" t="s">
        <v>28</v>
      </c>
      <c r="C149" s="120">
        <v>63</v>
      </c>
      <c r="D149" s="120">
        <v>136</v>
      </c>
      <c r="E149" s="120">
        <v>199</v>
      </c>
      <c r="F149" s="120"/>
      <c r="G149" s="120">
        <v>251</v>
      </c>
      <c r="H149" s="120">
        <v>411</v>
      </c>
      <c r="I149" s="120">
        <v>662</v>
      </c>
      <c r="J149" s="25"/>
      <c r="K149" s="25">
        <f t="shared" si="5"/>
        <v>861</v>
      </c>
      <c r="L149" s="25"/>
      <c r="M149" s="126"/>
      <c r="N149" s="126"/>
      <c r="O149" s="126"/>
    </row>
    <row r="150" spans="1:15" ht="12.75" customHeight="1">
      <c r="A150" s="89"/>
      <c r="B150" s="89" t="s">
        <v>7</v>
      </c>
      <c r="C150" s="120">
        <v>240</v>
      </c>
      <c r="D150" s="120">
        <v>17</v>
      </c>
      <c r="E150" s="120">
        <v>257</v>
      </c>
      <c r="F150" s="120"/>
      <c r="G150" s="120">
        <v>1000</v>
      </c>
      <c r="H150" s="120">
        <v>60</v>
      </c>
      <c r="I150" s="120">
        <v>1060</v>
      </c>
      <c r="J150" s="25"/>
      <c r="K150" s="25">
        <f t="shared" si="5"/>
        <v>1317</v>
      </c>
      <c r="L150" s="25"/>
      <c r="M150" s="126"/>
      <c r="N150" s="126"/>
      <c r="O150" s="126"/>
    </row>
    <row r="151" spans="1:15" ht="12.75" customHeight="1">
      <c r="A151" s="89"/>
      <c r="B151" s="89" t="s">
        <v>58</v>
      </c>
      <c r="C151" s="120">
        <v>55</v>
      </c>
      <c r="D151" s="120">
        <v>32</v>
      </c>
      <c r="E151" s="120">
        <v>87</v>
      </c>
      <c r="F151" s="120"/>
      <c r="G151" s="120">
        <v>203</v>
      </c>
      <c r="H151" s="120">
        <v>119</v>
      </c>
      <c r="I151" s="120">
        <v>322</v>
      </c>
      <c r="J151" s="25"/>
      <c r="K151" s="25">
        <f t="shared" si="5"/>
        <v>409</v>
      </c>
      <c r="L151" s="25"/>
      <c r="M151" s="126"/>
      <c r="N151" s="126"/>
      <c r="O151" s="126"/>
    </row>
    <row r="152" spans="1:15" ht="12.75" customHeight="1">
      <c r="A152" s="89"/>
      <c r="B152" s="89" t="s">
        <v>24</v>
      </c>
      <c r="C152" s="120">
        <v>207</v>
      </c>
      <c r="D152" s="120">
        <v>205</v>
      </c>
      <c r="E152" s="120">
        <v>412</v>
      </c>
      <c r="F152" s="120"/>
      <c r="G152" s="120">
        <v>814</v>
      </c>
      <c r="H152" s="120">
        <v>734</v>
      </c>
      <c r="I152" s="120">
        <v>1548</v>
      </c>
      <c r="J152" s="25"/>
      <c r="K152" s="25">
        <f t="shared" si="5"/>
        <v>1960</v>
      </c>
      <c r="L152" s="25"/>
      <c r="M152" s="126"/>
      <c r="N152" s="126"/>
      <c r="O152" s="126"/>
    </row>
    <row r="153" spans="1:15" ht="12.75" customHeight="1">
      <c r="A153" s="89"/>
      <c r="B153" s="89" t="s">
        <v>60</v>
      </c>
      <c r="C153" s="120">
        <v>18</v>
      </c>
      <c r="D153" s="120">
        <v>20</v>
      </c>
      <c r="E153" s="120">
        <v>38</v>
      </c>
      <c r="F153" s="120"/>
      <c r="G153" s="120">
        <v>44</v>
      </c>
      <c r="H153" s="120">
        <v>57</v>
      </c>
      <c r="I153" s="120">
        <v>101</v>
      </c>
      <c r="J153" s="25"/>
      <c r="K153" s="25">
        <f t="shared" si="5"/>
        <v>139</v>
      </c>
      <c r="L153" s="25"/>
      <c r="M153" s="126"/>
      <c r="N153" s="126"/>
      <c r="O153" s="126"/>
    </row>
    <row r="154" spans="1:15" ht="12.75" customHeight="1">
      <c r="A154" s="89"/>
      <c r="B154" s="96" t="s">
        <v>62</v>
      </c>
      <c r="C154" s="120">
        <v>152</v>
      </c>
      <c r="D154" s="120">
        <v>204</v>
      </c>
      <c r="E154" s="120">
        <v>356</v>
      </c>
      <c r="F154" s="120"/>
      <c r="G154" s="120">
        <v>440</v>
      </c>
      <c r="H154" s="120">
        <v>616</v>
      </c>
      <c r="I154" s="120">
        <v>1056</v>
      </c>
      <c r="J154" s="25"/>
      <c r="K154" s="25">
        <f t="shared" si="5"/>
        <v>1412</v>
      </c>
      <c r="L154" s="25"/>
      <c r="M154" s="126"/>
      <c r="N154" s="126"/>
      <c r="O154" s="126"/>
    </row>
    <row r="155" spans="1:15" ht="12.75" customHeight="1">
      <c r="A155" s="89"/>
      <c r="B155" s="104" t="s">
        <v>29</v>
      </c>
      <c r="C155" s="120">
        <v>23</v>
      </c>
      <c r="D155" s="120">
        <v>14</v>
      </c>
      <c r="E155" s="120">
        <v>37</v>
      </c>
      <c r="F155" s="120"/>
      <c r="G155" s="120">
        <v>94</v>
      </c>
      <c r="H155" s="120">
        <v>70</v>
      </c>
      <c r="I155" s="120">
        <v>164</v>
      </c>
      <c r="J155" s="25"/>
      <c r="K155" s="25">
        <f t="shared" si="5"/>
        <v>201</v>
      </c>
      <c r="L155" s="25"/>
      <c r="M155" s="126"/>
      <c r="N155" s="126"/>
      <c r="O155" s="126"/>
    </row>
    <row r="156" spans="1:12" ht="12.75" customHeight="1">
      <c r="A156" s="23"/>
      <c r="B156" s="89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12.75" customHeight="1">
      <c r="A157" s="23" t="s">
        <v>157</v>
      </c>
      <c r="B157" s="89"/>
      <c r="C157" s="25">
        <f>SUM(C158:C163)</f>
        <v>800</v>
      </c>
      <c r="D157" s="25">
        <f>SUM(D158:D163)</f>
        <v>1840</v>
      </c>
      <c r="E157" s="25">
        <f>SUM(C157:D157)</f>
        <v>2640</v>
      </c>
      <c r="F157" s="25"/>
      <c r="G157" s="25">
        <f>SUM(G158:G163)</f>
        <v>2397</v>
      </c>
      <c r="H157" s="25">
        <f>SUM(H158:H163)</f>
        <v>4901</v>
      </c>
      <c r="I157" s="25">
        <f>SUM(G157:H157)</f>
        <v>7298</v>
      </c>
      <c r="J157" s="25"/>
      <c r="K157" s="25">
        <f t="shared" si="4"/>
        <v>9938</v>
      </c>
      <c r="L157" s="25"/>
    </row>
    <row r="158" spans="1:15" ht="12.75" customHeight="1">
      <c r="A158" s="23"/>
      <c r="B158" s="24" t="s">
        <v>51</v>
      </c>
      <c r="C158" s="120">
        <v>138</v>
      </c>
      <c r="D158" s="120">
        <v>186</v>
      </c>
      <c r="E158" s="120">
        <v>324</v>
      </c>
      <c r="F158" s="120"/>
      <c r="G158" s="120">
        <v>338</v>
      </c>
      <c r="H158" s="120">
        <v>471</v>
      </c>
      <c r="I158" s="120">
        <v>809</v>
      </c>
      <c r="J158" s="25"/>
      <c r="K158" s="25">
        <f t="shared" si="4"/>
        <v>1133</v>
      </c>
      <c r="L158" s="25"/>
      <c r="M158" s="126"/>
      <c r="N158" s="126"/>
      <c r="O158" s="126"/>
    </row>
    <row r="159" spans="1:15" ht="12.75" customHeight="1">
      <c r="A159" s="89"/>
      <c r="B159" s="24" t="s">
        <v>20</v>
      </c>
      <c r="C159" s="120">
        <v>209</v>
      </c>
      <c r="D159" s="120">
        <v>441</v>
      </c>
      <c r="E159" s="120">
        <v>650</v>
      </c>
      <c r="F159" s="120"/>
      <c r="G159" s="120">
        <v>637</v>
      </c>
      <c r="H159" s="120">
        <v>1221</v>
      </c>
      <c r="I159" s="120">
        <v>1858</v>
      </c>
      <c r="J159" s="25"/>
      <c r="K159" s="25">
        <f t="shared" si="4"/>
        <v>2508</v>
      </c>
      <c r="L159" s="25"/>
      <c r="M159" s="126"/>
      <c r="N159" s="126"/>
      <c r="O159" s="126"/>
    </row>
    <row r="160" spans="1:15" ht="12.75" customHeight="1">
      <c r="A160" s="89"/>
      <c r="B160" s="112" t="s">
        <v>73</v>
      </c>
      <c r="C160" s="120">
        <v>32</v>
      </c>
      <c r="D160" s="120">
        <v>195</v>
      </c>
      <c r="E160" s="120">
        <v>227</v>
      </c>
      <c r="F160" s="120"/>
      <c r="G160" s="120">
        <v>34</v>
      </c>
      <c r="H160" s="120">
        <v>215</v>
      </c>
      <c r="I160" s="120">
        <v>249</v>
      </c>
      <c r="J160" s="108"/>
      <c r="K160" s="108">
        <f t="shared" si="4"/>
        <v>476</v>
      </c>
      <c r="L160" s="25"/>
      <c r="M160" s="126"/>
      <c r="N160" s="126"/>
      <c r="O160" s="126"/>
    </row>
    <row r="161" spans="1:15" ht="12.75" customHeight="1">
      <c r="A161" s="23"/>
      <c r="B161" s="24" t="s">
        <v>11</v>
      </c>
      <c r="C161" s="120">
        <v>225</v>
      </c>
      <c r="D161" s="120">
        <v>442</v>
      </c>
      <c r="E161" s="120">
        <v>667</v>
      </c>
      <c r="F161" s="120"/>
      <c r="G161" s="120">
        <v>782</v>
      </c>
      <c r="H161" s="120">
        <v>1438</v>
      </c>
      <c r="I161" s="120">
        <v>2220</v>
      </c>
      <c r="J161" s="25"/>
      <c r="K161" s="25">
        <f t="shared" si="4"/>
        <v>2887</v>
      </c>
      <c r="L161" s="25"/>
      <c r="M161" s="126"/>
      <c r="N161" s="126"/>
      <c r="O161" s="126"/>
    </row>
    <row r="162" spans="1:15" ht="12.75" customHeight="1">
      <c r="A162" s="23"/>
      <c r="B162" s="24" t="s">
        <v>102</v>
      </c>
      <c r="C162" s="120">
        <v>58</v>
      </c>
      <c r="D162" s="120">
        <v>70</v>
      </c>
      <c r="E162" s="120">
        <v>128</v>
      </c>
      <c r="F162" s="120"/>
      <c r="G162" s="120">
        <v>128</v>
      </c>
      <c r="H162" s="120">
        <v>179</v>
      </c>
      <c r="I162" s="120">
        <v>307</v>
      </c>
      <c r="J162" s="25"/>
      <c r="K162" s="25">
        <f t="shared" si="4"/>
        <v>435</v>
      </c>
      <c r="L162" s="25"/>
      <c r="M162" s="126"/>
      <c r="N162" s="126"/>
      <c r="O162" s="126"/>
    </row>
    <row r="163" spans="1:15" ht="12.75" customHeight="1">
      <c r="A163" s="89"/>
      <c r="B163" s="24" t="s">
        <v>26</v>
      </c>
      <c r="C163" s="120">
        <v>138</v>
      </c>
      <c r="D163" s="120">
        <v>506</v>
      </c>
      <c r="E163" s="120">
        <v>644</v>
      </c>
      <c r="F163" s="120"/>
      <c r="G163" s="120">
        <v>478</v>
      </c>
      <c r="H163" s="120">
        <v>1377</v>
      </c>
      <c r="I163" s="120">
        <v>1855</v>
      </c>
      <c r="J163" s="25"/>
      <c r="K163" s="25">
        <f t="shared" si="4"/>
        <v>2499</v>
      </c>
      <c r="L163" s="25"/>
      <c r="M163" s="126"/>
      <c r="N163" s="126"/>
      <c r="O163" s="126"/>
    </row>
    <row r="164" spans="1:12" ht="12.75" customHeight="1">
      <c r="A164" s="89"/>
      <c r="B164" s="104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ht="12.75" customHeight="1">
      <c r="A165" s="23" t="s">
        <v>104</v>
      </c>
      <c r="B165" s="89"/>
      <c r="C165" s="125">
        <f>SUM(C166:C172)</f>
        <v>690</v>
      </c>
      <c r="D165" s="125">
        <f>SUM(D166:D172)</f>
        <v>1196</v>
      </c>
      <c r="E165" s="108">
        <f>SUM(C165:D165)</f>
        <v>1886</v>
      </c>
      <c r="F165" s="125"/>
      <c r="G165" s="125">
        <f>SUM(G166:G172)</f>
        <v>2173</v>
      </c>
      <c r="H165" s="125">
        <f>SUM(H166:H172)</f>
        <v>3929</v>
      </c>
      <c r="I165" s="108">
        <f>SUM(G165:H165)</f>
        <v>6102</v>
      </c>
      <c r="J165" s="108"/>
      <c r="K165" s="108">
        <f aca="true" t="shared" si="6" ref="K165:K172">SUM(E165,I165)</f>
        <v>7988</v>
      </c>
      <c r="L165" s="25"/>
    </row>
    <row r="166" spans="1:15" ht="12.75" customHeight="1">
      <c r="A166" s="89"/>
      <c r="B166" s="24" t="s">
        <v>51</v>
      </c>
      <c r="C166" s="120">
        <v>123</v>
      </c>
      <c r="D166" s="120">
        <v>122</v>
      </c>
      <c r="E166" s="120">
        <v>245</v>
      </c>
      <c r="F166" s="120"/>
      <c r="G166" s="120">
        <v>292</v>
      </c>
      <c r="H166" s="120">
        <v>348</v>
      </c>
      <c r="I166" s="120">
        <v>640</v>
      </c>
      <c r="J166" s="25"/>
      <c r="K166" s="25">
        <f t="shared" si="6"/>
        <v>885</v>
      </c>
      <c r="L166" s="25"/>
      <c r="M166" s="126"/>
      <c r="N166" s="126"/>
      <c r="O166" s="126"/>
    </row>
    <row r="167" spans="1:15" ht="12.75" customHeight="1">
      <c r="A167" s="89"/>
      <c r="B167" s="24" t="s">
        <v>20</v>
      </c>
      <c r="C167" s="120">
        <v>104</v>
      </c>
      <c r="D167" s="120">
        <v>195</v>
      </c>
      <c r="E167" s="120">
        <v>299</v>
      </c>
      <c r="F167" s="120"/>
      <c r="G167" s="120">
        <v>382</v>
      </c>
      <c r="H167" s="120">
        <v>685</v>
      </c>
      <c r="I167" s="120">
        <v>1067</v>
      </c>
      <c r="J167" s="25"/>
      <c r="K167" s="25">
        <f t="shared" si="6"/>
        <v>1366</v>
      </c>
      <c r="L167" s="25"/>
      <c r="M167" s="126"/>
      <c r="N167" s="126"/>
      <c r="O167" s="126"/>
    </row>
    <row r="168" spans="1:15" ht="12.75" customHeight="1">
      <c r="A168" s="89"/>
      <c r="B168" s="112" t="s">
        <v>73</v>
      </c>
      <c r="C168" s="120">
        <v>74</v>
      </c>
      <c r="D168" s="120">
        <v>240</v>
      </c>
      <c r="E168" s="120">
        <v>314</v>
      </c>
      <c r="F168" s="120"/>
      <c r="G168" s="120">
        <v>123</v>
      </c>
      <c r="H168" s="120">
        <v>587</v>
      </c>
      <c r="I168" s="120">
        <v>710</v>
      </c>
      <c r="J168" s="123"/>
      <c r="K168" s="108">
        <f t="shared" si="6"/>
        <v>1024</v>
      </c>
      <c r="L168" s="108"/>
      <c r="M168" s="126"/>
      <c r="N168" s="126"/>
      <c r="O168" s="126"/>
    </row>
    <row r="169" spans="1:15" ht="12.75" customHeight="1">
      <c r="A169" s="89"/>
      <c r="B169" s="112" t="s">
        <v>58</v>
      </c>
      <c r="C169" s="120">
        <v>60</v>
      </c>
      <c r="D169" s="120">
        <v>53</v>
      </c>
      <c r="E169" s="120">
        <v>113</v>
      </c>
      <c r="F169" s="120"/>
      <c r="G169" s="120">
        <v>189</v>
      </c>
      <c r="H169" s="120">
        <v>106</v>
      </c>
      <c r="I169" s="120">
        <v>295</v>
      </c>
      <c r="J169" s="108"/>
      <c r="K169" s="108">
        <f t="shared" si="6"/>
        <v>408</v>
      </c>
      <c r="L169" s="108"/>
      <c r="M169" s="126"/>
      <c r="N169" s="126"/>
      <c r="O169" s="126"/>
    </row>
    <row r="170" spans="1:15" ht="12.75" customHeight="1">
      <c r="A170" s="89"/>
      <c r="B170" s="112" t="s">
        <v>11</v>
      </c>
      <c r="C170" s="120">
        <v>70</v>
      </c>
      <c r="D170" s="120">
        <v>124</v>
      </c>
      <c r="E170" s="120">
        <v>194</v>
      </c>
      <c r="F170" s="120"/>
      <c r="G170" s="122">
        <v>346</v>
      </c>
      <c r="H170" s="122">
        <v>572</v>
      </c>
      <c r="I170" s="122">
        <v>918</v>
      </c>
      <c r="J170" s="135"/>
      <c r="K170" s="108">
        <f>SUM(E170,I170)</f>
        <v>1112</v>
      </c>
      <c r="L170" s="108"/>
      <c r="M170" s="126"/>
      <c r="N170" s="126"/>
      <c r="O170" s="126"/>
    </row>
    <row r="171" spans="1:15" ht="12.75" customHeight="1">
      <c r="A171" s="89"/>
      <c r="B171" s="112" t="s">
        <v>26</v>
      </c>
      <c r="C171" s="120">
        <v>113</v>
      </c>
      <c r="D171" s="120">
        <v>322</v>
      </c>
      <c r="E171" s="120">
        <v>435</v>
      </c>
      <c r="F171" s="120"/>
      <c r="G171" s="120">
        <v>423</v>
      </c>
      <c r="H171" s="120">
        <v>1154</v>
      </c>
      <c r="I171" s="120">
        <v>1577</v>
      </c>
      <c r="J171" s="108"/>
      <c r="K171" s="108">
        <f t="shared" si="6"/>
        <v>2012</v>
      </c>
      <c r="L171" s="108"/>
      <c r="M171" s="126"/>
      <c r="N171" s="126"/>
      <c r="O171" s="126"/>
    </row>
    <row r="172" spans="1:15" ht="12.75" customHeight="1">
      <c r="A172" s="89"/>
      <c r="B172" s="112" t="s">
        <v>62</v>
      </c>
      <c r="C172" s="122">
        <v>146</v>
      </c>
      <c r="D172" s="122">
        <v>140</v>
      </c>
      <c r="E172" s="122">
        <f>+C172+D172</f>
        <v>286</v>
      </c>
      <c r="F172" s="122"/>
      <c r="G172" s="122">
        <v>418</v>
      </c>
      <c r="H172" s="120">
        <v>477</v>
      </c>
      <c r="I172" s="120">
        <v>895</v>
      </c>
      <c r="J172" s="108"/>
      <c r="K172" s="108">
        <f t="shared" si="6"/>
        <v>1181</v>
      </c>
      <c r="L172" s="108"/>
      <c r="M172" s="126"/>
      <c r="N172" s="126"/>
      <c r="O172" s="126"/>
    </row>
    <row r="173" spans="1:12" ht="12.75" customHeight="1">
      <c r="A173" s="89"/>
      <c r="B173" s="112"/>
      <c r="C173" s="132"/>
      <c r="D173" s="132"/>
      <c r="E173" s="108"/>
      <c r="F173" s="132"/>
      <c r="G173" s="132"/>
      <c r="H173" s="132"/>
      <c r="I173" s="108"/>
      <c r="J173" s="108"/>
      <c r="K173" s="108"/>
      <c r="L173" s="108"/>
    </row>
    <row r="174" spans="1:12" ht="12.75" customHeight="1">
      <c r="A174" s="89" t="s">
        <v>95</v>
      </c>
      <c r="B174" s="112"/>
      <c r="C174" s="132">
        <f>SUM(C175)</f>
        <v>21</v>
      </c>
      <c r="D174" s="132">
        <f aca="true" t="shared" si="7" ref="D174:I174">SUM(D175)</f>
        <v>15</v>
      </c>
      <c r="E174" s="132">
        <f t="shared" si="7"/>
        <v>36</v>
      </c>
      <c r="F174" s="132"/>
      <c r="G174" s="132">
        <f t="shared" si="7"/>
        <v>10</v>
      </c>
      <c r="H174" s="132">
        <f t="shared" si="7"/>
        <v>15</v>
      </c>
      <c r="I174" s="132">
        <f t="shared" si="7"/>
        <v>25</v>
      </c>
      <c r="J174" s="108"/>
      <c r="K174" s="108">
        <f>SUM(E174,I174)</f>
        <v>61</v>
      </c>
      <c r="L174" s="108"/>
    </row>
    <row r="175" spans="1:12" ht="12.75" customHeight="1">
      <c r="A175" s="89"/>
      <c r="B175" s="112" t="s">
        <v>94</v>
      </c>
      <c r="C175" s="152">
        <v>21</v>
      </c>
      <c r="D175" s="152">
        <v>15</v>
      </c>
      <c r="E175" s="108">
        <v>36</v>
      </c>
      <c r="F175" s="132"/>
      <c r="G175" s="132">
        <v>10</v>
      </c>
      <c r="H175" s="132">
        <v>15</v>
      </c>
      <c r="I175" s="108">
        <v>25</v>
      </c>
      <c r="J175" s="108"/>
      <c r="K175" s="108">
        <f>SUM(E175,I175)</f>
        <v>61</v>
      </c>
      <c r="L175" s="108"/>
    </row>
    <row r="176" spans="1:12" ht="12.75" customHeight="1">
      <c r="A176" s="105"/>
      <c r="B176" s="105"/>
      <c r="C176" s="106"/>
      <c r="D176" s="106"/>
      <c r="E176" s="16"/>
      <c r="F176" s="16"/>
      <c r="G176" s="106"/>
      <c r="H176" s="106"/>
      <c r="I176" s="16"/>
      <c r="J176" s="16"/>
      <c r="K176" s="16"/>
      <c r="L176" s="16"/>
    </row>
    <row r="177" spans="1:12" ht="8.25" customHeight="1">
      <c r="A177" s="23"/>
      <c r="B177" s="23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s="13" customFormat="1" ht="13.5" customHeight="1">
      <c r="A178" s="75" t="s">
        <v>117</v>
      </c>
      <c r="B178" s="75"/>
      <c r="C178" s="71">
        <f>SUM(C10:C175)/2</f>
        <v>14565</v>
      </c>
      <c r="D178" s="71">
        <f aca="true" t="shared" si="8" ref="D178:K178">SUM(D10:D175)/2</f>
        <v>16728</v>
      </c>
      <c r="E178" s="71">
        <f t="shared" si="8"/>
        <v>31293</v>
      </c>
      <c r="F178" s="71"/>
      <c r="G178" s="71">
        <f t="shared" si="8"/>
        <v>52878</v>
      </c>
      <c r="H178" s="71">
        <f t="shared" si="8"/>
        <v>57525</v>
      </c>
      <c r="I178" s="71">
        <f t="shared" si="8"/>
        <v>110403</v>
      </c>
      <c r="J178" s="71"/>
      <c r="K178" s="71">
        <f t="shared" si="8"/>
        <v>141696</v>
      </c>
      <c r="L178" s="71"/>
    </row>
    <row r="179" spans="1:12" ht="9" customHeight="1">
      <c r="A179" s="4"/>
      <c r="B179" s="4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ht="11.25" customHeight="1">
      <c r="A180" s="23"/>
      <c r="B180" s="23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s="162" customFormat="1" ht="12" customHeight="1">
      <c r="A181" s="97" t="s">
        <v>169</v>
      </c>
      <c r="B181" s="161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</row>
    <row r="182" spans="1:12" s="162" customFormat="1" ht="12" customHeight="1">
      <c r="A182" s="163" t="s">
        <v>170</v>
      </c>
      <c r="B182" s="127"/>
      <c r="C182" s="164"/>
      <c r="D182" s="164"/>
      <c r="E182" s="164"/>
      <c r="F182" s="164"/>
      <c r="G182" s="164"/>
      <c r="H182" s="164"/>
      <c r="I182" s="164"/>
      <c r="J182" s="144"/>
      <c r="K182" s="144"/>
      <c r="L182" s="144"/>
    </row>
    <row r="183" spans="1:12" s="162" customFormat="1" ht="12" customHeight="1">
      <c r="A183" s="165" t="s">
        <v>171</v>
      </c>
      <c r="B183" s="161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</row>
    <row r="184" spans="1:12" s="160" customFormat="1" ht="24" customHeight="1">
      <c r="A184" s="168" t="s">
        <v>172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59"/>
    </row>
    <row r="185" spans="1:12" s="160" customFormat="1" ht="24" customHeight="1">
      <c r="A185" s="168" t="s">
        <v>173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59"/>
    </row>
    <row r="186" spans="1:12" ht="10.5" customHeight="1">
      <c r="A186" s="99"/>
      <c r="B186" s="23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2.75" customHeight="1">
      <c r="A187" s="85" t="s">
        <v>118</v>
      </c>
      <c r="B187" s="23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12.75" customHeight="1">
      <c r="A188" s="23"/>
      <c r="B188" s="23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ht="12.75" customHeight="1">
      <c r="A189" s="23"/>
      <c r="B189" s="23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ht="12.75" customHeight="1">
      <c r="A190" s="23"/>
      <c r="B190" s="23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ht="12.75" customHeight="1">
      <c r="A191" s="23"/>
      <c r="B191" s="23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spans="1:12" ht="12.75" customHeight="1">
      <c r="A192" s="23"/>
      <c r="B192" s="23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ht="12.75" customHeight="1">
      <c r="A193" s="23"/>
      <c r="B193" s="23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ht="12.75" customHeight="1">
      <c r="A194" s="23"/>
      <c r="B194" s="23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ht="12.75" customHeight="1">
      <c r="A195" s="23"/>
      <c r="B195" s="23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ht="12.75" customHeight="1">
      <c r="A196" s="23"/>
      <c r="B196" s="23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2.75" customHeight="1">
      <c r="A197" s="23"/>
      <c r="B197" s="23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2.75" customHeight="1">
      <c r="A198" s="23"/>
      <c r="B198" s="23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ht="12.75" customHeight="1">
      <c r="A199" s="23"/>
      <c r="B199" s="23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2.75" customHeight="1">
      <c r="A200" s="23"/>
      <c r="B200" s="23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ht="12.75" customHeight="1">
      <c r="A201" s="23"/>
      <c r="B201" s="23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ht="12.75" customHeight="1">
      <c r="A202" s="23"/>
      <c r="B202" s="23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3:12" ht="12.75" customHeight="1"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3:12" ht="12.75" customHeight="1"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3:12" ht="12.75" customHeight="1"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3:12" ht="12.75" customHeight="1"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3:12" ht="12.75" customHeight="1"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3:12" ht="12.75" customHeight="1"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3:12" ht="12.75" customHeight="1"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3:12" ht="12.75" customHeight="1"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3:12" ht="12.75" customHeight="1"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3:12" ht="12.75" customHeight="1"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3:12" ht="12.75" customHeight="1"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3:12" ht="12.75" customHeight="1"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3:12" ht="12.75" customHeight="1"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3:12" ht="12.75" customHeight="1"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3:12" ht="12.75" customHeight="1"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3:12" ht="12.75" customHeight="1"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3:12" ht="12.75" customHeight="1"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3:12" ht="12.75" customHeight="1"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3:12" ht="12.75" customHeight="1"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3:12" ht="12.75" customHeight="1"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3:12" ht="12.75" customHeight="1"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3:12" ht="12.75" customHeight="1"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3:12" ht="12.75" customHeight="1"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3:12" ht="12.75" customHeight="1"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3:12" ht="12.75" customHeight="1"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3:12" ht="12.75" customHeight="1"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3:12" ht="12.75" customHeight="1"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3:12" ht="12.75" customHeight="1"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3:12" ht="12.75" customHeight="1"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3:12" ht="12.75" customHeight="1"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3:12" ht="12.75" customHeight="1"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3:12" ht="12.75" customHeight="1"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3:12" ht="12.75" customHeight="1"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3:12" ht="12.75" customHeight="1"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3:12" ht="12.75" customHeight="1"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3:12" ht="12.75" customHeight="1"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3:12" ht="12.75" customHeight="1"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3:12" ht="12.75" customHeight="1"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3:12" ht="12.75" customHeight="1"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3:12" ht="12.75" customHeight="1"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3:12" ht="12.75" customHeight="1"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3:12" ht="12.75" customHeight="1"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3:12" ht="12.75" customHeight="1"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3:12" ht="12.75" customHeight="1"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3:12" ht="12.75" customHeight="1"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3:12" ht="12.75" customHeight="1"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3:12" ht="12.75" customHeight="1"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3:12" ht="12.75" customHeight="1"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3:12" ht="12.75" customHeight="1"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3:12" ht="12.75" customHeight="1"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3:12" ht="12.75" customHeight="1"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3:12" ht="12.75" customHeight="1"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3:12" ht="12.75" customHeight="1"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3:12" ht="12.75" customHeight="1"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3:12" ht="12.75" customHeight="1"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3:12" ht="12.75" customHeight="1"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3:12" ht="12.75" customHeight="1"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3:12" ht="12.75" customHeight="1"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3:12" ht="12.75" customHeight="1"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3:12" ht="12.75" customHeight="1"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3:12" ht="12.75" customHeight="1"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3:12" ht="12.75" customHeight="1"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3:12" ht="12.75" customHeight="1"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3:12" ht="12.75" customHeight="1"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3:12" ht="12.75" customHeight="1"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3:12" ht="12.75" customHeight="1"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3:12" ht="12.75" customHeight="1"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3:12" ht="12.75" customHeight="1"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3:12" ht="12.75" customHeight="1"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3:12" ht="12.75" customHeight="1"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3:12" ht="12.75" customHeight="1"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3:12" ht="12.75" customHeight="1"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3:12" ht="12.75" customHeight="1"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3:12" ht="12.75" customHeight="1"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3:12" ht="12.75" customHeight="1"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3:12" ht="12.75" customHeight="1"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3:12" ht="12.75" customHeight="1"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3:12" ht="12.75" customHeight="1"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3:12" ht="12.75" customHeight="1"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3:12" ht="12.75" customHeight="1"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3:12" ht="12.75" customHeight="1"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3:12" ht="12.75" customHeight="1"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3:12" ht="12.75" customHeight="1"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3:12" ht="12.75" customHeight="1"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3:12" ht="12.75" customHeight="1"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3:12" ht="12.75" customHeight="1"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3:12" ht="12.75" customHeight="1"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3:12" ht="12.75" customHeight="1"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3:12" ht="12.75" customHeight="1"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3:12" ht="12.75" customHeight="1"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3:12" ht="12.75" customHeight="1"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3:12" ht="12.75" customHeight="1"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3:12" ht="12.75" customHeight="1"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3:12" ht="12.75" customHeight="1"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3:12" ht="12.75" customHeight="1"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3:12" ht="12.75" customHeight="1"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3:12" ht="12.75" customHeight="1"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3:12" ht="12.75" customHeight="1"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3:12" ht="12.75" customHeight="1"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3:12" ht="12.75" customHeight="1"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3:12" ht="12.75" customHeight="1"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3:12" ht="12.75" customHeight="1"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3:12" ht="12.75" customHeight="1"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3:12" ht="12.75" customHeight="1"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3:12" ht="12.75" customHeight="1"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3:12" ht="12.75" customHeight="1"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3:12" ht="12.75" customHeight="1"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3:12" ht="12.75" customHeight="1"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3:12" ht="12.75" customHeight="1"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3:12" ht="12.75" customHeight="1"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3:12" ht="12.75" customHeight="1"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3:12" ht="12.75" customHeight="1"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3:12" ht="12.75" customHeight="1"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3:12" ht="12.75" customHeight="1"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3:12" ht="12.75" customHeight="1"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3:12" ht="12.75" customHeight="1"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3:12" ht="12.75" customHeight="1"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3:12" ht="12.75" customHeight="1"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3:12" ht="12.75" customHeight="1"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3:12" ht="12.75" customHeight="1"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3:12" ht="12.75" customHeight="1"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3:12" ht="12.75" customHeight="1"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3:12" ht="12.75" customHeight="1"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3:12" ht="12.75" customHeight="1"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3:12" ht="12.75" customHeight="1"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3:12" ht="12.75" customHeight="1"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3:12" ht="12.75" customHeight="1"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3:12" ht="12.75" customHeight="1"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3:12" ht="12.75" customHeight="1"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3:12" ht="12.75" customHeight="1"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3:12" ht="12.75" customHeight="1"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3:12" ht="12.75" customHeight="1"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3:12" ht="12.75" customHeight="1"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3:12" ht="12.75" customHeight="1"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3:12" ht="12.75" customHeight="1"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3:12" ht="12.75" customHeight="1"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3:12" ht="12.75" customHeight="1"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3:12" ht="12.75" customHeight="1"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3:12" ht="12.75" customHeight="1"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3:12" ht="12.75" customHeight="1"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3:12" ht="12.75" customHeight="1"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3:12" ht="12.75" customHeight="1"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3:12" ht="12.75" customHeight="1"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3:12" ht="12.75" customHeight="1"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3:12" ht="12.75" customHeight="1"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3:12" ht="12.75" customHeight="1"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3:12" ht="12.75" customHeight="1"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3:12" ht="12.75" customHeight="1"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3:12" ht="12.75" customHeight="1"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3:12" ht="12.75" customHeight="1"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3:12" ht="12.75" customHeight="1"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3:12" ht="12.75" customHeight="1"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3:12" ht="12.75" customHeight="1"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3:12" ht="12.75" customHeight="1"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3:12" ht="12.75" customHeight="1"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3:12" ht="12.75" customHeight="1"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3:12" ht="12.75" customHeight="1"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3:12" ht="12.75" customHeight="1"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3:12" ht="12.75" customHeight="1"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3:12" ht="12.75" customHeight="1"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3:12" ht="12.75" customHeight="1"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3:12" ht="12.75" customHeight="1"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3:12" ht="12.75" customHeight="1"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3:12" ht="12.75" customHeight="1"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3:12" ht="12.75" customHeight="1"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3:12" ht="12.75" customHeight="1"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3:12" ht="12.75" customHeight="1"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3:12" ht="12.75" customHeight="1"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3:12" ht="12.75" customHeight="1"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3:12" ht="12.75" customHeight="1"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3:12" ht="12.75" customHeight="1"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3:12" ht="12.75" customHeight="1"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3:12" ht="12.75" customHeight="1"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3:12" ht="12.75" customHeight="1"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3:12" ht="12.75" customHeight="1"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3:12" ht="12.75" customHeight="1"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3:12" ht="12.75" customHeight="1"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3:12" ht="12.75" customHeight="1"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3:12" ht="12.75" customHeight="1"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3:12" ht="12.75" customHeight="1"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3:12" ht="12.75" customHeight="1"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3:12" ht="12.75" customHeight="1"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3:12" ht="12.75" customHeight="1"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3:12" ht="12.75" customHeight="1"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3:12" ht="12.75" customHeight="1"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3:12" ht="12.75" customHeight="1"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3:12" ht="12.75" customHeight="1"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3:12" ht="12.75" customHeight="1"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3:12" ht="12.75" customHeight="1"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3:12" ht="12.75" customHeight="1"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3:12" ht="12.75" customHeight="1"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3:12" ht="12.75" customHeight="1"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3:12" ht="12.75" customHeight="1"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3:12" ht="12.75" customHeight="1"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3:12" ht="12.75" customHeight="1"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3:12" ht="12.75" customHeight="1"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3:12" ht="12.75" customHeight="1"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3:12" ht="12.75" customHeight="1"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3:12" ht="12.75" customHeight="1"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3:12" ht="12.75" customHeight="1"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3:12" ht="12.75" customHeight="1"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3:12" ht="12.75" customHeight="1"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3:12" ht="12.75" customHeight="1"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3:12" ht="12.75" customHeight="1"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3:12" ht="12.75" customHeight="1"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3:12" ht="12.75" customHeight="1"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3:12" ht="12.75" customHeight="1"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3:12" ht="12.75" customHeight="1"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3:12" ht="12.75" customHeight="1"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3:12" ht="12.75" customHeight="1"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3:12" ht="12.75" customHeight="1"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3:12" ht="12.75" customHeight="1"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3:12" ht="12.75" customHeight="1"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3:12" ht="12.75" customHeight="1"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3:12" ht="12.75" customHeight="1"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3:12" ht="12.75" customHeight="1"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3:12" ht="12.75" customHeight="1"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3:12" ht="12.75" customHeight="1"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3:12" ht="12.75" customHeight="1"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3:12" ht="12.75" customHeight="1"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3:12" ht="12.75" customHeight="1"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3:12" ht="12.75" customHeight="1"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3:12" ht="12.75" customHeight="1"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3:12" ht="12.75" customHeight="1"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3:12" ht="12.75" customHeight="1"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3:12" ht="12.75" customHeight="1"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3:12" ht="12.75" customHeight="1"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3:12" ht="12.75" customHeight="1"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3:12" ht="12.75" customHeight="1"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3:12" ht="12.75" customHeight="1"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3:12" ht="12.75" customHeight="1"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3:12" ht="12.75" customHeight="1"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3:12" ht="12.75" customHeight="1"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3:12" ht="12.75" customHeight="1"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3:12" ht="12.75" customHeight="1"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3:12" ht="12.75" customHeight="1"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3:12" ht="12.75" customHeight="1"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3:12" ht="12.75" customHeight="1"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3:12" ht="12.75" customHeight="1"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3:12" ht="12.75" customHeight="1"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3:12" ht="12.75" customHeight="1"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3:12" ht="12.75" customHeight="1"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3:12" ht="12.75" customHeight="1"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3:12" ht="12.75" customHeight="1"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3:12" ht="12.75" customHeight="1"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3:12" ht="12.75" customHeight="1"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3:12" ht="12.75" customHeight="1"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3:12" ht="12.75" customHeight="1"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3:12" ht="12.75" customHeight="1"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3:12" ht="12.75" customHeight="1"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3:12" ht="12.75" customHeight="1"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3:12" ht="12.75" customHeight="1"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3:12" ht="12.75" customHeight="1"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3:12" ht="12.75" customHeight="1"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3:12" ht="12.75" customHeight="1"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3:12" ht="12.75" customHeight="1"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3:12" ht="12.75" customHeight="1"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3:12" ht="12.75" customHeight="1"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3:12" ht="12.75" customHeight="1"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3:12" ht="12.75" customHeight="1"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3:12" ht="12.75" customHeight="1"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3:12" ht="12.75" customHeight="1"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3:12" ht="12.75" customHeight="1"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3:12" ht="12.75" customHeight="1"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3:12" ht="12.75" customHeight="1"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3:12" ht="12.75" customHeight="1"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3:12" ht="12.75" customHeight="1"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3:12" ht="12.75" customHeight="1"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3:12" ht="12.75" customHeight="1"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3:12" ht="12.75" customHeight="1"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3:12" ht="12.75" customHeight="1"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3:12" ht="12.75" customHeight="1"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3:12" ht="12.75" customHeight="1"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3:12" ht="12.75" customHeight="1"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3:12" ht="12.75" customHeight="1"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3:12" ht="12.75" customHeight="1"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3:12" ht="12.75" customHeight="1"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3:12" ht="12.75" customHeight="1"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3:12" ht="12.75" customHeight="1"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3:12" ht="12.75" customHeight="1"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3:12" ht="12.75" customHeight="1"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3:12" ht="12.75" customHeight="1"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3:12" ht="12.75" customHeight="1"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3:12" ht="12.75" customHeight="1"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3:12" ht="12.75" customHeight="1"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3:12" ht="12.75" customHeight="1"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3:12" ht="12.75" customHeight="1"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3:12" ht="12.75" customHeight="1"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3:12" ht="12.75" customHeight="1"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3:12" ht="12.75" customHeight="1"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3:12" ht="12.75" customHeight="1"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3:12" ht="12.75" customHeight="1"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3:12" ht="12.75" customHeight="1"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3:12" ht="12.75" customHeight="1"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3:12" ht="12.75" customHeight="1"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3:12" ht="12.75" customHeight="1"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3:12" ht="12.75" customHeight="1"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3:12" ht="12.75" customHeight="1"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3:12" ht="12.75" customHeight="1"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3:12" ht="12.75" customHeight="1"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3:12" ht="12.75" customHeight="1"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3:12" ht="12.75" customHeight="1"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3:12" ht="12.75" customHeight="1"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3:12" ht="12.75" customHeight="1"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3:12" ht="12.75" customHeight="1"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3:12" ht="12.75" customHeight="1"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3:12" ht="12.75" customHeight="1"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3:12" ht="12.75" customHeight="1"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3:12" ht="12.75" customHeight="1"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3:12" ht="12.75" customHeight="1"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3:12" ht="12.75" customHeight="1"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3:12" ht="12.75" customHeight="1"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3:12" ht="12.75" customHeight="1"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3:12" ht="12.75" customHeight="1"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3:12" ht="12.75" customHeight="1"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3:12" ht="12.75" customHeight="1"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3:12" ht="12.75" customHeight="1"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3:12" ht="12.75" customHeight="1"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3:12" ht="12.75" customHeight="1"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3:12" ht="12.75" customHeight="1"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3:12" ht="12.75" customHeight="1"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3:12" ht="12.75" customHeight="1"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3:12" ht="12.75" customHeight="1"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3:12" ht="12.75" customHeight="1"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3:12" ht="12.75" customHeight="1"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3:12" ht="12.75" customHeight="1"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3:12" ht="12.75" customHeight="1"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3:12" ht="12.75" customHeight="1"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3:12" ht="12.75" customHeight="1"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3:12" ht="12.75" customHeight="1"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3:12" ht="12.75" customHeight="1"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3:12" ht="12.75" customHeight="1"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3:12" ht="12.75" customHeight="1"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3:12" ht="12.75" customHeight="1"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3:12" ht="12.75" customHeight="1"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3:12" ht="12.75" customHeight="1"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3:12" ht="12.75" customHeight="1"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3:12" ht="12.75" customHeight="1"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3:12" ht="12.75" customHeight="1"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3:12" ht="12.75" customHeight="1"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3:12" ht="12.75" customHeight="1"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3:12" ht="12.75" customHeight="1"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3:12" ht="12.75" customHeight="1"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3:12" ht="12.75" customHeight="1"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3:12" ht="12.75" customHeight="1"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3:12" ht="12.75" customHeight="1"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3:12" ht="12.75" customHeight="1"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3:12" ht="12.75" customHeight="1"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3:12" ht="12.75" customHeight="1"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3:12" ht="12.75" customHeight="1"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3:12" ht="12.75" customHeight="1"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3:12" ht="12.75" customHeight="1"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3:12" ht="12.75" customHeight="1"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3:12" ht="12.75" customHeight="1"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3:12" ht="12.75" customHeight="1"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3:12" ht="12.75" customHeight="1"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3:12" ht="12.75" customHeight="1"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3:12" ht="12.75" customHeight="1"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3:12" ht="12.75" customHeight="1"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3:12" ht="12.75" customHeight="1"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3:12" ht="12.75" customHeight="1"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3:12" ht="12.75" customHeight="1"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3:12" ht="12.75" customHeight="1"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3:12" ht="12.75" customHeight="1"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3:12" ht="12.75" customHeight="1"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3:12" ht="12.75" customHeight="1"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3:12" ht="12.75" customHeight="1"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3:12" ht="12.75" customHeight="1"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3:12" ht="12.75" customHeight="1"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3:12" ht="12.75" customHeight="1"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3:12" ht="12.75" customHeight="1"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3:12" ht="12.75" customHeight="1"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3:12" ht="12.75" customHeight="1"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3:12" ht="12.75" customHeight="1"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3:12" ht="12.75" customHeight="1"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3:12" ht="12.75" customHeight="1"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3:12" ht="12.75" customHeight="1"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3:12" ht="12.75" customHeight="1"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3:12" ht="12.75" customHeight="1"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3:12" ht="12.75" customHeight="1"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3:12" ht="12.75" customHeight="1"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3:12" ht="12.75" customHeight="1"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3:12" ht="12.75" customHeight="1"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3:12" ht="12.75" customHeight="1"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3:12" ht="12.75" customHeight="1"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3:12" ht="12.75" customHeight="1"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3:12" ht="12.75" customHeight="1"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3:12" ht="12.75" customHeight="1"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3:12" ht="12.75" customHeight="1"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3:12" ht="12.75" customHeight="1"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3:12" ht="12.75" customHeight="1"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3:12" ht="12.75" customHeight="1"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3:12" ht="12.75" customHeight="1"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3:12" ht="12.75" customHeight="1"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3:12" ht="12.75" customHeight="1"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3:12" ht="12.75" customHeight="1"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3:12" ht="12.75" customHeight="1"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3:12" ht="12.75" customHeight="1"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3:12" ht="12.75" customHeight="1"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3:12" ht="12.75" customHeight="1"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3:12" ht="12.75" customHeight="1"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3:12" ht="12.75" customHeight="1"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3:12" ht="12.75" customHeight="1"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3:12" ht="12.75" customHeight="1"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3:12" ht="12.75" customHeight="1"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3:12" ht="12.75" customHeight="1"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3:12" ht="12.75" customHeight="1"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3:12" ht="12.75" customHeight="1"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3:12" ht="12.75" customHeight="1"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3:12" ht="12.75" customHeight="1"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3:12" ht="12.75" customHeight="1"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3:12" ht="12.75" customHeight="1"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3:12" ht="12.75" customHeight="1"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3:12" ht="12.75" customHeight="1"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3:12" ht="12.75" customHeight="1"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3:12" ht="12.75" customHeight="1"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3:12" ht="12.75" customHeight="1"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3:12" ht="12.75" customHeight="1"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3:12" ht="12.75" customHeight="1"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3:12" ht="12.75" customHeight="1"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3:12" ht="12.75" customHeight="1"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3:12" ht="12.75" customHeight="1"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3:12" ht="12.75" customHeight="1"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3:12" ht="12.75" customHeight="1"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3:12" ht="12.75" customHeight="1"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3:12" ht="12.75" customHeight="1"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3:12" ht="12.75" customHeight="1"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3:12" ht="12.75" customHeight="1"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3:12" ht="12.75" customHeight="1"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3:12" ht="12.75" customHeight="1"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3:12" ht="12.75" customHeight="1"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3:12" ht="12.75" customHeight="1"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3:12" ht="12.75" customHeight="1"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3:12" ht="12.75" customHeight="1"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3:12" ht="12.75" customHeight="1"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3:12" ht="12.75" customHeight="1"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3:12" ht="12.75" customHeight="1"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3:12" ht="12.75" customHeight="1"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3:12" ht="12.75" customHeight="1"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3:12" ht="12.75" customHeight="1"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3:12" ht="12.75" customHeight="1"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3:12" ht="12.75" customHeight="1"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3:12" ht="12.75" customHeight="1"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3:12" ht="12.75" customHeight="1"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3:12" ht="12.75" customHeight="1"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3:12" ht="12.75" customHeight="1"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3:12" ht="12.75" customHeight="1"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3:12" ht="12.75" customHeight="1"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3:12" ht="12.75" customHeight="1"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3:12" ht="12.75" customHeight="1"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3:12" ht="12.75" customHeight="1"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3:12" ht="12.75" customHeight="1"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3:12" ht="12.75" customHeight="1"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3:12" ht="12.75" customHeight="1"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3:12" ht="12.75" customHeight="1"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3:12" ht="12.75" customHeight="1"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3:12" ht="12.75" customHeight="1"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3:12" ht="12.75" customHeight="1"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3:12" ht="12.75" customHeight="1"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3:12" ht="12.75" customHeight="1"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3:12" ht="12.75" customHeight="1"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3:12" ht="12.75" customHeight="1"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3:12" ht="12.75" customHeight="1"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3:12" ht="12.75" customHeight="1"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3:12" ht="12.75" customHeight="1"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3:12" ht="12.75" customHeight="1"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3:12" ht="12.75" customHeight="1"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3:12" ht="12.75" customHeight="1"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3:12" ht="12.75" customHeight="1"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3:12" ht="12.75" customHeight="1"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3:12" ht="12.75" customHeight="1"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3:12" ht="12.75" customHeight="1"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3:12" ht="12.75" customHeight="1"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3:12" ht="12.75" customHeight="1"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3:12" ht="12.75" customHeight="1"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3:12" ht="12.75" customHeight="1"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3:12" ht="12.75" customHeight="1"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3:12" ht="12.75" customHeight="1"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3:12" ht="12.75" customHeight="1"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3:12" ht="12.75" customHeight="1"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3:12" ht="12.75" customHeight="1"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3:12" ht="12.75" customHeight="1"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3:12" ht="12.75" customHeight="1"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3:12" ht="12.75" customHeight="1"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3:12" ht="12.75" customHeight="1"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3:12" ht="12.75" customHeight="1"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3:12" ht="12.75" customHeight="1"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3:12" ht="12.75" customHeight="1"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3:12" ht="12.75" customHeight="1"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3:12" ht="12.75" customHeight="1"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3:12" ht="12.75" customHeight="1"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3:12" ht="12.75" customHeight="1"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3:12" ht="12.75" customHeight="1"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3:12" ht="12.75" customHeight="1"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3:12" ht="12.75" customHeight="1"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3:12" ht="12.75" customHeight="1"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3:12" ht="12.75" customHeight="1"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3:12" ht="12.75" customHeight="1"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3:12" ht="12.75" customHeight="1"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3:12" ht="12.75" customHeight="1"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3:12" ht="12.75" customHeight="1"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3:12" ht="12.75" customHeight="1"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3:12" ht="12.75" customHeight="1"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3:12" ht="12.75" customHeight="1"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3:12" ht="12.75" customHeight="1"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3:12" ht="12.75" customHeight="1"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3:12" ht="12.75" customHeight="1"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3:12" ht="12.75" customHeight="1"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3:12" ht="12.75" customHeight="1"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3:12" ht="12.75" customHeight="1"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3:12" ht="12.75" customHeight="1"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3:12" ht="12.75" customHeight="1"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3:12" ht="12.75" customHeight="1"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3:12" ht="12.75" customHeight="1"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3:12" ht="12.75" customHeight="1"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3:12" ht="12.75" customHeight="1"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3:12" ht="12.75" customHeight="1"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3:12" ht="12.75" customHeight="1"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3:12" ht="12.75" customHeight="1"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3:12" ht="12.75" customHeight="1"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</sheetData>
  <mergeCells count="3">
    <mergeCell ref="A184:K184"/>
    <mergeCell ref="A185:K185"/>
    <mergeCell ref="A1:K1"/>
  </mergeCells>
  <printOptions horizontalCentered="1"/>
  <pageMargins left="0.3937007874015748" right="0.3937007874015748" top="0.3937007874015748" bottom="0.3937007874015748" header="0.1968503937007874" footer="0.2362204724409449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selection activeCell="A1" sqref="A1:K1"/>
    </sheetView>
  </sheetViews>
  <sheetFormatPr defaultColWidth="11.421875" defaultRowHeight="12.75" customHeight="1"/>
  <cols>
    <col min="1" max="1" width="1.7109375" style="3" customWidth="1"/>
    <col min="2" max="2" width="40.421875" style="3" customWidth="1"/>
    <col min="3" max="3" width="7.421875" style="3" customWidth="1"/>
    <col min="4" max="5" width="6.8515625" style="3" customWidth="1"/>
    <col min="6" max="6" width="1.421875" style="3" customWidth="1"/>
    <col min="7" max="7" width="7.421875" style="3" customWidth="1"/>
    <col min="8" max="9" width="6.8515625" style="3" customWidth="1"/>
    <col min="10" max="10" width="1.421875" style="3" customWidth="1"/>
    <col min="11" max="11" width="6.7109375" style="3" customWidth="1"/>
    <col min="12" max="12" width="0.9921875" style="3" customWidth="1"/>
    <col min="13" max="251" width="9.140625" style="3" customWidth="1"/>
    <col min="252" max="16384" width="11.421875" style="3" customWidth="1"/>
  </cols>
  <sheetData>
    <row r="1" spans="1:11" ht="12.75" customHeight="1">
      <c r="A1" s="167" t="s">
        <v>179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2" ht="15" customHeight="1">
      <c r="A2" s="1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  <c r="L2" s="11"/>
    </row>
    <row r="3" spans="1:11" ht="12.75">
      <c r="A3" s="84" t="s">
        <v>150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4"/>
      <c r="B4" s="17"/>
      <c r="C4" s="18"/>
      <c r="D4" s="18"/>
      <c r="E4" s="18"/>
      <c r="F4" s="18"/>
      <c r="G4" s="18"/>
      <c r="H4" s="18"/>
      <c r="I4" s="18"/>
      <c r="J4" s="18"/>
      <c r="K4" s="18"/>
      <c r="L4" s="4"/>
    </row>
    <row r="5" spans="2:11" ht="8.25" customHeight="1">
      <c r="B5" s="1"/>
      <c r="C5" s="2"/>
      <c r="D5" s="2"/>
      <c r="E5" s="2"/>
      <c r="F5" s="2"/>
      <c r="G5" s="2"/>
      <c r="H5" s="2"/>
      <c r="I5" s="2"/>
      <c r="J5" s="2"/>
      <c r="K5" s="2"/>
    </row>
    <row r="6" spans="3:11" ht="9.75" customHeight="1">
      <c r="C6" s="5" t="s">
        <v>105</v>
      </c>
      <c r="D6" s="5"/>
      <c r="E6" s="5"/>
      <c r="F6" s="5"/>
      <c r="G6" s="5" t="s">
        <v>106</v>
      </c>
      <c r="H6" s="2"/>
      <c r="I6" s="5"/>
      <c r="J6" s="5"/>
      <c r="K6" s="5" t="s">
        <v>107</v>
      </c>
    </row>
    <row r="7" spans="1:11" ht="9.75" customHeight="1">
      <c r="A7" s="6" t="s">
        <v>159</v>
      </c>
      <c r="C7" s="7" t="s">
        <v>120</v>
      </c>
      <c r="D7" s="7" t="s">
        <v>121</v>
      </c>
      <c r="E7" s="7" t="s">
        <v>122</v>
      </c>
      <c r="F7" s="7"/>
      <c r="G7" s="7" t="s">
        <v>120</v>
      </c>
      <c r="H7" s="7" t="s">
        <v>121</v>
      </c>
      <c r="I7" s="7" t="s">
        <v>122</v>
      </c>
      <c r="J7" s="7"/>
      <c r="K7" s="5" t="s">
        <v>110</v>
      </c>
    </row>
    <row r="8" spans="1:12" ht="9" customHeight="1">
      <c r="A8" s="4"/>
      <c r="B8" s="4"/>
      <c r="C8" s="19"/>
      <c r="D8" s="19"/>
      <c r="E8" s="19"/>
      <c r="F8" s="19"/>
      <c r="G8" s="19"/>
      <c r="H8" s="19"/>
      <c r="I8" s="19"/>
      <c r="J8" s="19"/>
      <c r="K8" s="20"/>
      <c r="L8" s="4"/>
    </row>
    <row r="9" spans="3:11" ht="9.75" customHeight="1">
      <c r="C9" s="7"/>
      <c r="D9" s="7"/>
      <c r="E9" s="7"/>
      <c r="F9" s="7"/>
      <c r="G9" s="7"/>
      <c r="H9" s="7"/>
      <c r="I9" s="7"/>
      <c r="J9" s="7"/>
      <c r="K9" s="5"/>
    </row>
    <row r="10" spans="1:11" ht="13.5" customHeight="1">
      <c r="A10" s="15" t="s">
        <v>86</v>
      </c>
      <c r="B10" s="23"/>
      <c r="C10" s="25">
        <f>SUM(C11:C11)</f>
        <v>41</v>
      </c>
      <c r="D10" s="25">
        <f>SUM(D11:D11)</f>
        <v>100</v>
      </c>
      <c r="E10" s="25">
        <f>SUM(E11:E11)</f>
        <v>141</v>
      </c>
      <c r="F10" s="25"/>
      <c r="G10" s="25">
        <f>SUM(G11:G11)</f>
        <v>114</v>
      </c>
      <c r="H10" s="25">
        <f>SUM(H11:H11)</f>
        <v>393</v>
      </c>
      <c r="I10" s="25">
        <f>SUM(I11:I11)</f>
        <v>507</v>
      </c>
      <c r="J10" s="25"/>
      <c r="K10" s="25">
        <f>(E10+I10)</f>
        <v>648</v>
      </c>
    </row>
    <row r="11" spans="2:12" ht="12.75">
      <c r="B11" s="23" t="s">
        <v>157</v>
      </c>
      <c r="C11" s="143">
        <v>41</v>
      </c>
      <c r="D11" s="143">
        <v>100</v>
      </c>
      <c r="E11" s="144">
        <v>141</v>
      </c>
      <c r="F11" s="145"/>
      <c r="G11" s="143">
        <v>114</v>
      </c>
      <c r="H11" s="120">
        <v>393</v>
      </c>
      <c r="I11" s="25">
        <v>507</v>
      </c>
      <c r="J11" s="25"/>
      <c r="K11" s="25">
        <v>648</v>
      </c>
      <c r="L11" s="12"/>
    </row>
    <row r="12" spans="2:13" ht="12.75">
      <c r="B12" s="23"/>
      <c r="C12" s="108"/>
      <c r="D12" s="108"/>
      <c r="E12" s="108"/>
      <c r="F12" s="108"/>
      <c r="G12" s="108"/>
      <c r="H12" s="108"/>
      <c r="I12" s="108"/>
      <c r="J12" s="108"/>
      <c r="K12" s="108"/>
      <c r="L12" s="110"/>
      <c r="M12" s="110"/>
    </row>
    <row r="13" spans="1:13" ht="12.75" customHeight="1">
      <c r="A13" s="15" t="s">
        <v>87</v>
      </c>
      <c r="B13" s="23"/>
      <c r="C13" s="112">
        <f>SUM(C14:C14)</f>
        <v>0</v>
      </c>
      <c r="D13" s="112">
        <f>SUM(D14:D14)</f>
        <v>1</v>
      </c>
      <c r="E13" s="112">
        <f>SUM(E14:E14)</f>
        <v>1</v>
      </c>
      <c r="F13" s="112"/>
      <c r="G13" s="112">
        <f>SUM(G14:G14)</f>
        <v>2</v>
      </c>
      <c r="H13" s="112">
        <f>SUM(H14:H14)</f>
        <v>0</v>
      </c>
      <c r="I13" s="112">
        <f>SUM(I14:I14)</f>
        <v>2</v>
      </c>
      <c r="J13" s="112"/>
      <c r="K13" s="112">
        <f>SUM(K14:K14)</f>
        <v>3</v>
      </c>
      <c r="L13" s="111"/>
      <c r="M13" s="111"/>
    </row>
    <row r="14" spans="2:13" ht="12.75">
      <c r="B14" s="166" t="s">
        <v>17</v>
      </c>
      <c r="C14" s="120">
        <v>0</v>
      </c>
      <c r="D14" s="120">
        <v>1</v>
      </c>
      <c r="E14" s="120">
        <v>1</v>
      </c>
      <c r="F14" s="120"/>
      <c r="G14" s="120">
        <v>2</v>
      </c>
      <c r="H14" s="120">
        <v>0</v>
      </c>
      <c r="I14" s="120">
        <v>2</v>
      </c>
      <c r="J14" s="109"/>
      <c r="K14" s="108">
        <f>SUM(E14,I14)</f>
        <v>3</v>
      </c>
      <c r="L14" s="111"/>
      <c r="M14" s="113"/>
    </row>
    <row r="15" spans="1:13" ht="12.75">
      <c r="A15" s="4"/>
      <c r="B15" s="21"/>
      <c r="C15" s="114"/>
      <c r="D15" s="114"/>
      <c r="E15" s="114"/>
      <c r="F15" s="114"/>
      <c r="G15" s="114"/>
      <c r="H15" s="114"/>
      <c r="I15" s="114"/>
      <c r="J15" s="114"/>
      <c r="K15" s="114"/>
      <c r="L15" s="115"/>
      <c r="M15" s="111"/>
    </row>
    <row r="16" spans="1:13" ht="8.25" customHeight="1">
      <c r="A16" s="13"/>
      <c r="B16" s="82"/>
      <c r="C16" s="136"/>
      <c r="D16" s="136"/>
      <c r="E16" s="136"/>
      <c r="F16" s="136"/>
      <c r="G16" s="136"/>
      <c r="H16" s="136"/>
      <c r="I16" s="136"/>
      <c r="J16" s="136"/>
      <c r="K16" s="136"/>
      <c r="L16" s="111"/>
      <c r="M16" s="111"/>
    </row>
    <row r="17" spans="1:13" ht="12.75">
      <c r="A17" s="13" t="s">
        <v>117</v>
      </c>
      <c r="B17" s="75"/>
      <c r="C17" s="136">
        <f>SUM(C13,C10)</f>
        <v>41</v>
      </c>
      <c r="D17" s="136">
        <f>SUM(D13,D10)</f>
        <v>101</v>
      </c>
      <c r="E17" s="136">
        <f>SUM(C17:D17)</f>
        <v>142</v>
      </c>
      <c r="F17" s="136"/>
      <c r="G17" s="136">
        <f>SUM(G13,G10)</f>
        <v>116</v>
      </c>
      <c r="H17" s="136">
        <f>SUM(H13,H10)</f>
        <v>393</v>
      </c>
      <c r="I17" s="136">
        <f>SUM(G17:H17)</f>
        <v>509</v>
      </c>
      <c r="J17" s="136"/>
      <c r="K17" s="136">
        <f>SUM(I17,E17)</f>
        <v>651</v>
      </c>
      <c r="L17" s="111"/>
      <c r="M17" s="111"/>
    </row>
    <row r="18" spans="1:13" ht="8.25" customHeight="1">
      <c r="A18" s="4"/>
      <c r="B18" s="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11"/>
    </row>
    <row r="19" spans="3:13" ht="12.75"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11"/>
    </row>
    <row r="20" spans="1:13" ht="11.25" customHeight="1">
      <c r="A20" s="22" t="s">
        <v>174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11.25" customHeight="1">
      <c r="A21" s="22" t="s">
        <v>175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1.25" customHeight="1">
      <c r="A22" s="14" t="s">
        <v>176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3:13" ht="11.25" customHeight="1">
      <c r="C23" s="130"/>
      <c r="D23" s="130"/>
      <c r="E23" s="130"/>
      <c r="F23" s="130"/>
      <c r="G23" s="130"/>
      <c r="H23" s="130"/>
      <c r="I23" s="130"/>
      <c r="J23" s="111"/>
      <c r="K23" s="111"/>
      <c r="L23" s="111"/>
      <c r="M23" s="111"/>
    </row>
    <row r="24" spans="1:13" ht="11.25" customHeight="1">
      <c r="A24" s="6" t="s">
        <v>118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3:13" ht="12.75" customHeight="1"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3:13" ht="12.75" customHeight="1"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3:13" ht="12.75" customHeight="1"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3:13" ht="12.75" customHeight="1"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mergeCells count="1">
    <mergeCell ref="A1:K1"/>
  </mergeCells>
  <printOptions horizontalCentered="1"/>
  <pageMargins left="0.5118110236220472" right="0.5118110236220472" top="0.8267716535433072" bottom="1" header="0.5118110236220472" footer="0.5118110236220472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42" customWidth="1"/>
    <col min="2" max="2" width="38.140625" style="60" customWidth="1"/>
    <col min="3" max="5" width="8.28125" style="60" customWidth="1"/>
    <col min="6" max="6" width="1.7109375" style="60" customWidth="1"/>
    <col min="7" max="9" width="8.28125" style="60" customWidth="1"/>
    <col min="10" max="10" width="1.7109375" style="60" customWidth="1"/>
    <col min="11" max="11" width="8.28125" style="60" customWidth="1"/>
    <col min="12" max="12" width="1.1484375" style="42" customWidth="1"/>
    <col min="13" max="16384" width="11.421875" style="42" customWidth="1"/>
  </cols>
  <sheetData>
    <row r="1" spans="1:11" ht="12.75">
      <c r="A1" s="170" t="s">
        <v>179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ht="12.75">
      <c r="A2" s="38" t="s">
        <v>145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84" t="s">
        <v>150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12.75">
      <c r="A4" s="43"/>
      <c r="B4" s="44"/>
      <c r="C4" s="45"/>
      <c r="D4" s="45"/>
      <c r="E4" s="45"/>
      <c r="F4" s="45"/>
      <c r="G4" s="45"/>
      <c r="H4" s="45"/>
      <c r="I4" s="45"/>
      <c r="J4" s="45"/>
      <c r="K4" s="45"/>
      <c r="L4" s="44"/>
    </row>
    <row r="5" spans="1:12" ht="8.25" customHeight="1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39"/>
    </row>
    <row r="6" spans="1:12" ht="10.5" customHeight="1">
      <c r="A6" s="38"/>
      <c r="B6" s="42"/>
      <c r="C6" s="46" t="s">
        <v>105</v>
      </c>
      <c r="D6" s="46"/>
      <c r="E6" s="46"/>
      <c r="F6" s="46"/>
      <c r="G6" s="46" t="s">
        <v>106</v>
      </c>
      <c r="H6" s="46"/>
      <c r="I6" s="46"/>
      <c r="J6" s="46"/>
      <c r="K6" s="47" t="s">
        <v>107</v>
      </c>
      <c r="L6" s="48"/>
    </row>
    <row r="7" spans="1:12" s="53" customFormat="1" ht="10.5" customHeight="1">
      <c r="A7" s="49"/>
      <c r="B7" s="50" t="s">
        <v>130</v>
      </c>
      <c r="C7" s="51" t="s">
        <v>120</v>
      </c>
      <c r="D7" s="51" t="s">
        <v>121</v>
      </c>
      <c r="E7" s="51" t="s">
        <v>110</v>
      </c>
      <c r="F7" s="51"/>
      <c r="G7" s="51" t="s">
        <v>120</v>
      </c>
      <c r="H7" s="51" t="s">
        <v>121</v>
      </c>
      <c r="I7" s="51" t="s">
        <v>110</v>
      </c>
      <c r="J7" s="51"/>
      <c r="K7" s="47" t="s">
        <v>110</v>
      </c>
      <c r="L7" s="52"/>
    </row>
    <row r="8" spans="1:12" s="53" customFormat="1" ht="8.25" customHeight="1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2:11" ht="12.75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2.75">
      <c r="A10" s="42" t="s">
        <v>131</v>
      </c>
      <c r="B10" s="58"/>
      <c r="C10" s="59">
        <f>SUM(C11:C19)</f>
        <v>7969</v>
      </c>
      <c r="D10" s="59">
        <f>SUM(D11:D19)</f>
        <v>7433</v>
      </c>
      <c r="E10" s="59">
        <f>SUM(C10:D10)</f>
        <v>15402</v>
      </c>
      <c r="F10" s="59"/>
      <c r="G10" s="59">
        <f>SUM(G11,G12,G13,G14,G15,G16,G17,G18,G19)</f>
        <v>15992</v>
      </c>
      <c r="H10" s="59">
        <f>SUM(H11,H12,H13,H14,H15,H16,H17,H18,H19)</f>
        <v>16380</v>
      </c>
      <c r="I10" s="59">
        <f>SUM(G10:H10)</f>
        <v>32372</v>
      </c>
      <c r="J10" s="59"/>
      <c r="K10" s="59">
        <f>SUM(K11,K12,K13,K14,K15,K16,K17,K18,K19)</f>
        <v>47774</v>
      </c>
    </row>
    <row r="11" spans="2:12" ht="12.75">
      <c r="B11" s="60" t="s">
        <v>132</v>
      </c>
      <c r="C11" s="79">
        <v>718</v>
      </c>
      <c r="D11" s="79">
        <v>595</v>
      </c>
      <c r="E11" s="79">
        <v>1313</v>
      </c>
      <c r="F11" s="79"/>
      <c r="G11" s="79">
        <v>1487</v>
      </c>
      <c r="H11" s="79">
        <v>1442</v>
      </c>
      <c r="I11" s="79">
        <v>2929</v>
      </c>
      <c r="J11" s="29"/>
      <c r="K11" s="29">
        <f aca="true" t="shared" si="0" ref="K11:K19">SUM(E11,I11)</f>
        <v>4242</v>
      </c>
      <c r="L11" s="60"/>
    </row>
    <row r="12" spans="2:11" ht="12.75">
      <c r="B12" s="60" t="s">
        <v>128</v>
      </c>
      <c r="C12" s="29">
        <v>803</v>
      </c>
      <c r="D12" s="29">
        <v>761</v>
      </c>
      <c r="E12" s="29">
        <v>1564</v>
      </c>
      <c r="F12" s="29"/>
      <c r="G12" s="29">
        <v>1510</v>
      </c>
      <c r="H12" s="29">
        <v>1358</v>
      </c>
      <c r="I12" s="29">
        <v>2868</v>
      </c>
      <c r="J12" s="29"/>
      <c r="K12" s="29">
        <f t="shared" si="0"/>
        <v>4432</v>
      </c>
    </row>
    <row r="13" spans="2:11" ht="12.75">
      <c r="B13" s="60" t="s">
        <v>133</v>
      </c>
      <c r="C13" s="29">
        <v>618</v>
      </c>
      <c r="D13" s="29">
        <v>618</v>
      </c>
      <c r="E13" s="29">
        <v>1236</v>
      </c>
      <c r="F13" s="29"/>
      <c r="G13" s="29">
        <v>1296</v>
      </c>
      <c r="H13" s="29">
        <v>1281</v>
      </c>
      <c r="I13" s="29">
        <v>2577</v>
      </c>
      <c r="J13" s="29"/>
      <c r="K13" s="29">
        <f t="shared" si="0"/>
        <v>3813</v>
      </c>
    </row>
    <row r="14" spans="2:11" ht="12.75">
      <c r="B14" s="60" t="s">
        <v>134</v>
      </c>
      <c r="C14" s="29">
        <v>746</v>
      </c>
      <c r="D14" s="29">
        <v>706</v>
      </c>
      <c r="E14" s="29">
        <v>1452</v>
      </c>
      <c r="F14" s="29"/>
      <c r="G14" s="29">
        <v>1414</v>
      </c>
      <c r="H14" s="29">
        <v>1652</v>
      </c>
      <c r="I14" s="29">
        <v>3066</v>
      </c>
      <c r="J14" s="29"/>
      <c r="K14" s="29">
        <f t="shared" si="0"/>
        <v>4518</v>
      </c>
    </row>
    <row r="15" spans="2:11" ht="12.75">
      <c r="B15" s="60" t="s">
        <v>135</v>
      </c>
      <c r="C15" s="29">
        <v>1542</v>
      </c>
      <c r="D15" s="29">
        <v>1465</v>
      </c>
      <c r="E15" s="29">
        <v>3007</v>
      </c>
      <c r="F15" s="29"/>
      <c r="G15" s="29">
        <v>3220</v>
      </c>
      <c r="H15" s="29">
        <v>3195</v>
      </c>
      <c r="I15" s="29">
        <v>6415</v>
      </c>
      <c r="J15" s="29"/>
      <c r="K15" s="29">
        <f t="shared" si="0"/>
        <v>9422</v>
      </c>
    </row>
    <row r="16" spans="2:11" ht="12.75">
      <c r="B16" s="60" t="s">
        <v>136</v>
      </c>
      <c r="C16" s="29">
        <v>855</v>
      </c>
      <c r="D16" s="29">
        <v>707</v>
      </c>
      <c r="E16" s="29">
        <v>1562</v>
      </c>
      <c r="F16" s="29"/>
      <c r="G16" s="29">
        <v>1692</v>
      </c>
      <c r="H16" s="29">
        <v>1597</v>
      </c>
      <c r="I16" s="29">
        <v>3289</v>
      </c>
      <c r="J16" s="29"/>
      <c r="K16" s="29">
        <f t="shared" si="0"/>
        <v>4851</v>
      </c>
    </row>
    <row r="17" spans="2:11" ht="12.75">
      <c r="B17" s="60" t="s">
        <v>137</v>
      </c>
      <c r="C17" s="29">
        <v>862</v>
      </c>
      <c r="D17" s="29">
        <v>896</v>
      </c>
      <c r="E17" s="29">
        <v>1758</v>
      </c>
      <c r="F17" s="29"/>
      <c r="G17" s="29">
        <v>1667</v>
      </c>
      <c r="H17" s="29">
        <v>1999</v>
      </c>
      <c r="I17" s="29">
        <v>3666</v>
      </c>
      <c r="J17" s="29"/>
      <c r="K17" s="29">
        <f t="shared" si="0"/>
        <v>5424</v>
      </c>
    </row>
    <row r="18" spans="2:11" ht="12.75">
      <c r="B18" s="60" t="s">
        <v>138</v>
      </c>
      <c r="C18" s="29">
        <v>892</v>
      </c>
      <c r="D18" s="29">
        <v>872</v>
      </c>
      <c r="E18" s="29">
        <v>1764</v>
      </c>
      <c r="F18" s="29"/>
      <c r="G18" s="29">
        <v>1845</v>
      </c>
      <c r="H18" s="29">
        <v>1934</v>
      </c>
      <c r="I18" s="29">
        <v>3779</v>
      </c>
      <c r="J18" s="29"/>
      <c r="K18" s="29">
        <f t="shared" si="0"/>
        <v>5543</v>
      </c>
    </row>
    <row r="19" spans="2:11" ht="12.75">
      <c r="B19" s="60" t="s">
        <v>139</v>
      </c>
      <c r="C19" s="29">
        <v>933</v>
      </c>
      <c r="D19" s="29">
        <v>813</v>
      </c>
      <c r="E19" s="29">
        <v>1746</v>
      </c>
      <c r="F19" s="29"/>
      <c r="G19" s="29">
        <v>1861</v>
      </c>
      <c r="H19" s="29">
        <v>1922</v>
      </c>
      <c r="I19" s="29">
        <v>3783</v>
      </c>
      <c r="J19" s="29"/>
      <c r="K19" s="29">
        <f t="shared" si="0"/>
        <v>5529</v>
      </c>
    </row>
    <row r="20" spans="3:11" ht="12.75"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12.75">
      <c r="A21" s="42" t="s">
        <v>140</v>
      </c>
      <c r="C21" s="59">
        <f>SUM(C22:C26)</f>
        <v>8890</v>
      </c>
      <c r="D21" s="59">
        <f>SUM(D22:D26)</f>
        <v>9393</v>
      </c>
      <c r="E21" s="59">
        <f>SUM(C21:D21)</f>
        <v>18283</v>
      </c>
      <c r="F21" s="59"/>
      <c r="G21" s="59">
        <f>SUM(G22:G26)</f>
        <v>18226</v>
      </c>
      <c r="H21" s="59">
        <f>SUM(H22:H26)</f>
        <v>19932</v>
      </c>
      <c r="I21" s="59">
        <f>SUM(G21:H21)</f>
        <v>38158</v>
      </c>
      <c r="J21" s="59"/>
      <c r="K21" s="59">
        <f>SUM(K22:K26)</f>
        <v>56441</v>
      </c>
    </row>
    <row r="22" spans="2:11" ht="12.75">
      <c r="B22" s="60" t="s">
        <v>141</v>
      </c>
      <c r="C22" s="29">
        <v>1735</v>
      </c>
      <c r="D22" s="29">
        <v>1842</v>
      </c>
      <c r="E22" s="29">
        <v>3577</v>
      </c>
      <c r="F22" s="29"/>
      <c r="G22" s="29">
        <v>3520</v>
      </c>
      <c r="H22" s="29">
        <v>4087</v>
      </c>
      <c r="I22" s="29">
        <v>7607</v>
      </c>
      <c r="J22" s="29"/>
      <c r="K22" s="29">
        <f>SUM(E22,I22)</f>
        <v>11184</v>
      </c>
    </row>
    <row r="23" spans="2:11" ht="12.75">
      <c r="B23" s="60" t="s">
        <v>30</v>
      </c>
      <c r="C23" s="29">
        <v>1619</v>
      </c>
      <c r="D23" s="29">
        <v>1918</v>
      </c>
      <c r="E23" s="29">
        <v>3537</v>
      </c>
      <c r="F23" s="29"/>
      <c r="G23" s="29">
        <v>3529</v>
      </c>
      <c r="H23" s="29">
        <v>4294</v>
      </c>
      <c r="I23" s="29">
        <v>7823</v>
      </c>
      <c r="J23" s="29"/>
      <c r="K23" s="29">
        <f>SUM(E23,I23)</f>
        <v>11360</v>
      </c>
    </row>
    <row r="24" spans="2:11" ht="12.75">
      <c r="B24" s="60" t="s">
        <v>31</v>
      </c>
      <c r="C24" s="29">
        <v>1831</v>
      </c>
      <c r="D24" s="29">
        <v>2062</v>
      </c>
      <c r="E24" s="29">
        <v>3893</v>
      </c>
      <c r="F24" s="29"/>
      <c r="G24" s="29">
        <v>3249</v>
      </c>
      <c r="H24" s="29">
        <v>3651</v>
      </c>
      <c r="I24" s="29">
        <v>6900</v>
      </c>
      <c r="J24" s="29"/>
      <c r="K24" s="29">
        <f>SUM(E24,I24)</f>
        <v>10793</v>
      </c>
    </row>
    <row r="25" spans="2:11" ht="12.75">
      <c r="B25" s="60" t="s">
        <v>32</v>
      </c>
      <c r="C25" s="29">
        <v>1837</v>
      </c>
      <c r="D25" s="29">
        <v>1707</v>
      </c>
      <c r="E25" s="29">
        <v>3544</v>
      </c>
      <c r="F25" s="29"/>
      <c r="G25" s="29">
        <v>3952</v>
      </c>
      <c r="H25" s="29">
        <v>3982</v>
      </c>
      <c r="I25" s="29">
        <v>7934</v>
      </c>
      <c r="J25" s="29"/>
      <c r="K25" s="29">
        <f>SUM(E25,I25)</f>
        <v>11478</v>
      </c>
    </row>
    <row r="26" spans="2:11" ht="12.75">
      <c r="B26" s="60" t="s">
        <v>33</v>
      </c>
      <c r="C26" s="29">
        <v>1868</v>
      </c>
      <c r="D26" s="29">
        <v>1864</v>
      </c>
      <c r="E26" s="29">
        <v>3732</v>
      </c>
      <c r="F26" s="29"/>
      <c r="G26" s="29">
        <v>3976</v>
      </c>
      <c r="H26" s="29">
        <v>3918</v>
      </c>
      <c r="I26" s="29">
        <v>7894</v>
      </c>
      <c r="J26" s="29"/>
      <c r="K26" s="29">
        <f>SUM(E26,I26)</f>
        <v>11626</v>
      </c>
    </row>
    <row r="27" spans="1:12" ht="12.75">
      <c r="A27" s="61"/>
      <c r="B27" s="62"/>
      <c r="C27" s="78"/>
      <c r="D27" s="78"/>
      <c r="E27" s="78"/>
      <c r="F27" s="78"/>
      <c r="G27" s="78"/>
      <c r="H27" s="78"/>
      <c r="I27" s="78"/>
      <c r="J27" s="78"/>
      <c r="K27" s="78"/>
      <c r="L27" s="61"/>
    </row>
    <row r="28" spans="1:12" ht="9" customHeight="1">
      <c r="A28" s="63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3"/>
    </row>
    <row r="29" spans="1:12" ht="12.75">
      <c r="A29" s="137" t="s">
        <v>117</v>
      </c>
      <c r="B29" s="138"/>
      <c r="C29" s="139">
        <f>SUM(C10,C21)</f>
        <v>16859</v>
      </c>
      <c r="D29" s="139">
        <f>SUM(D10,D21)</f>
        <v>16826</v>
      </c>
      <c r="E29" s="139">
        <f>SUM(E10,E21)</f>
        <v>33685</v>
      </c>
      <c r="F29" s="139"/>
      <c r="G29" s="139">
        <f>SUM(G10,G21)</f>
        <v>34218</v>
      </c>
      <c r="H29" s="139">
        <f>SUM(H10,H21)</f>
        <v>36312</v>
      </c>
      <c r="I29" s="139">
        <f>SUM(I10,I21)</f>
        <v>70530</v>
      </c>
      <c r="J29" s="139"/>
      <c r="K29" s="140">
        <f>SUM(E29,I29)</f>
        <v>104215</v>
      </c>
      <c r="L29" s="65"/>
    </row>
    <row r="30" spans="1:12" ht="9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1"/>
    </row>
    <row r="31" ht="8.25" customHeight="1">
      <c r="A31" s="53"/>
    </row>
    <row r="32" spans="1:11" ht="12.75">
      <c r="A32" s="53" t="s">
        <v>118</v>
      </c>
      <c r="B32" s="77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2.75" customHeight="1">
      <c r="B33" s="77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2.75">
      <c r="B34" s="77"/>
      <c r="C34" s="35"/>
      <c r="D34" s="35"/>
      <c r="E34" s="35"/>
      <c r="F34" s="35"/>
      <c r="G34" s="35"/>
      <c r="H34" s="35"/>
      <c r="I34" s="35"/>
      <c r="J34" s="35"/>
      <c r="K34" s="35"/>
    </row>
    <row r="35" spans="2:17" ht="12.75">
      <c r="B35" s="77"/>
      <c r="C35" s="35"/>
      <c r="D35" s="35"/>
      <c r="E35" s="35"/>
      <c r="F35" s="35"/>
      <c r="G35" s="35"/>
      <c r="H35" s="35"/>
      <c r="I35" s="35"/>
      <c r="J35" s="35"/>
      <c r="K35" s="35"/>
      <c r="M35" s="35"/>
      <c r="N35" s="35"/>
      <c r="O35" s="35"/>
      <c r="P35" s="35"/>
      <c r="Q35" s="35"/>
    </row>
    <row r="36" spans="13:17" ht="12.75">
      <c r="M36" s="35"/>
      <c r="N36" s="35"/>
      <c r="O36" s="35"/>
      <c r="P36" s="35"/>
      <c r="Q36" s="35"/>
    </row>
    <row r="37" spans="13:17" ht="12.75">
      <c r="M37" s="35"/>
      <c r="N37" s="35"/>
      <c r="O37" s="35"/>
      <c r="P37" s="35"/>
      <c r="Q37" s="35"/>
    </row>
    <row r="38" spans="13:17" ht="12.75">
      <c r="M38" s="35"/>
      <c r="N38" s="35"/>
      <c r="O38" s="35"/>
      <c r="P38" s="35"/>
      <c r="Q38" s="35"/>
    </row>
    <row r="39" spans="13:17" ht="12.75">
      <c r="M39" s="35"/>
      <c r="N39" s="35"/>
      <c r="O39" s="35"/>
      <c r="P39" s="35"/>
      <c r="Q39" s="35"/>
    </row>
    <row r="40" spans="13:17" ht="12.75">
      <c r="M40" s="35"/>
      <c r="N40" s="35"/>
      <c r="O40" s="35"/>
      <c r="P40" s="35"/>
      <c r="Q40" s="35"/>
    </row>
    <row r="41" spans="13:17" ht="12.75">
      <c r="M41" s="35"/>
      <c r="N41" s="35"/>
      <c r="O41" s="35"/>
      <c r="P41" s="35"/>
      <c r="Q41" s="35"/>
    </row>
  </sheetData>
  <mergeCells count="1">
    <mergeCell ref="A1:K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29" customWidth="1"/>
    <col min="2" max="2" width="31.8515625" style="29" customWidth="1"/>
    <col min="3" max="5" width="7.00390625" style="29" customWidth="1"/>
    <col min="6" max="6" width="1.421875" style="29" customWidth="1"/>
    <col min="7" max="9" width="7.00390625" style="29" customWidth="1"/>
    <col min="10" max="10" width="1.57421875" style="29" customWidth="1"/>
    <col min="11" max="11" width="7.00390625" style="29" customWidth="1"/>
    <col min="12" max="12" width="0.85546875" style="29" customWidth="1"/>
    <col min="13" max="231" width="9.140625" style="29" customWidth="1"/>
    <col min="232" max="16384" width="11.421875" style="29" customWidth="1"/>
  </cols>
  <sheetData>
    <row r="1" spans="1:11" ht="12.75">
      <c r="A1" s="171" t="s">
        <v>179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2.75">
      <c r="A2" s="26" t="s">
        <v>146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84" t="s">
        <v>150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</row>
    <row r="5" spans="1:12" ht="6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3:12" ht="9.75" customHeight="1">
      <c r="C6" s="31" t="s">
        <v>105</v>
      </c>
      <c r="D6" s="28"/>
      <c r="E6" s="31"/>
      <c r="F6" s="32"/>
      <c r="G6" s="31" t="s">
        <v>126</v>
      </c>
      <c r="H6" s="28"/>
      <c r="I6" s="31"/>
      <c r="J6" s="32"/>
      <c r="K6" s="31" t="s">
        <v>107</v>
      </c>
      <c r="L6" s="28"/>
    </row>
    <row r="7" spans="1:12" ht="9.75" customHeight="1">
      <c r="A7" s="32" t="s">
        <v>130</v>
      </c>
      <c r="C7" s="33" t="s">
        <v>120</v>
      </c>
      <c r="D7" s="33" t="s">
        <v>121</v>
      </c>
      <c r="E7" s="33" t="s">
        <v>110</v>
      </c>
      <c r="F7" s="32"/>
      <c r="G7" s="33" t="s">
        <v>120</v>
      </c>
      <c r="H7" s="33" t="s">
        <v>121</v>
      </c>
      <c r="I7" s="33" t="s">
        <v>110</v>
      </c>
      <c r="J7" s="32"/>
      <c r="K7" s="31" t="s">
        <v>110</v>
      </c>
      <c r="L7" s="28"/>
    </row>
    <row r="8" spans="1:12" ht="6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ht="12.75" customHeight="1"/>
    <row r="10" spans="1:2" ht="12.75" customHeight="1">
      <c r="A10" s="29" t="s">
        <v>127</v>
      </c>
      <c r="B10" s="35"/>
    </row>
    <row r="11" spans="1:12" ht="12.75" customHeight="1">
      <c r="A11" s="35"/>
      <c r="B11" s="36" t="s">
        <v>128</v>
      </c>
      <c r="C11" s="154">
        <v>254</v>
      </c>
      <c r="D11" s="154">
        <v>308</v>
      </c>
      <c r="E11" s="155">
        <f>SUM(C11:D11)</f>
        <v>562</v>
      </c>
      <c r="F11" s="155"/>
      <c r="G11" s="155">
        <f>280+260</f>
        <v>540</v>
      </c>
      <c r="H11" s="156">
        <f>468+187</f>
        <v>655</v>
      </c>
      <c r="I11" s="155">
        <f>SUM(G11:H11)</f>
        <v>1195</v>
      </c>
      <c r="J11" s="155"/>
      <c r="K11" s="155">
        <f>SUM(E11,I11)</f>
        <v>1757</v>
      </c>
      <c r="L11" s="155"/>
    </row>
    <row r="12" spans="1:12" ht="12.75" customHeight="1">
      <c r="A12" s="34"/>
      <c r="B12" s="34"/>
      <c r="C12" s="80"/>
      <c r="D12" s="80"/>
      <c r="E12" s="34"/>
      <c r="F12" s="34"/>
      <c r="G12" s="80"/>
      <c r="H12" s="80"/>
      <c r="I12" s="34"/>
      <c r="J12" s="34"/>
      <c r="K12" s="34"/>
      <c r="L12" s="34"/>
    </row>
    <row r="15" spans="1:11" ht="12.75">
      <c r="A15" s="171" t="s">
        <v>179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2" ht="12.75">
      <c r="A16" s="26" t="s">
        <v>147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2.75">
      <c r="A17" s="84" t="s">
        <v>150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9" spans="1:12" ht="6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3:12" ht="9" customHeight="1">
      <c r="C20" s="31" t="s">
        <v>105</v>
      </c>
      <c r="D20" s="28"/>
      <c r="E20" s="31"/>
      <c r="F20" s="32"/>
      <c r="G20" s="31" t="s">
        <v>126</v>
      </c>
      <c r="H20" s="28"/>
      <c r="I20" s="31"/>
      <c r="J20" s="32"/>
      <c r="K20" s="31" t="s">
        <v>107</v>
      </c>
      <c r="L20" s="28"/>
    </row>
    <row r="21" spans="1:12" ht="9" customHeight="1">
      <c r="A21" s="32" t="s">
        <v>160</v>
      </c>
      <c r="C21" s="33" t="s">
        <v>120</v>
      </c>
      <c r="D21" s="33" t="s">
        <v>121</v>
      </c>
      <c r="E21" s="33" t="s">
        <v>110</v>
      </c>
      <c r="F21" s="32"/>
      <c r="G21" s="33" t="s">
        <v>120</v>
      </c>
      <c r="H21" s="33" t="s">
        <v>121</v>
      </c>
      <c r="I21" s="33" t="s">
        <v>110</v>
      </c>
      <c r="J21" s="32"/>
      <c r="K21" s="31" t="s">
        <v>110</v>
      </c>
      <c r="L21" s="28"/>
    </row>
    <row r="22" spans="1:12" ht="6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3:10" ht="12.75">
      <c r="C23" s="79"/>
      <c r="D23" s="79"/>
      <c r="E23" s="79"/>
      <c r="F23" s="79"/>
      <c r="G23" s="79"/>
      <c r="H23" s="79"/>
      <c r="I23" s="79"/>
      <c r="J23" s="79"/>
    </row>
    <row r="24" spans="1:11" ht="12.75">
      <c r="A24" s="29" t="s">
        <v>13</v>
      </c>
      <c r="C24" s="79">
        <v>9</v>
      </c>
      <c r="D24" s="79">
        <v>13</v>
      </c>
      <c r="E24" s="79">
        <f>SUM(C24:D24)</f>
        <v>22</v>
      </c>
      <c r="F24" s="79"/>
      <c r="G24" s="79">
        <v>17</v>
      </c>
      <c r="H24" s="79">
        <v>18</v>
      </c>
      <c r="I24" s="79">
        <f>SUM(G24:H24)</f>
        <v>35</v>
      </c>
      <c r="J24" s="79"/>
      <c r="K24" s="29">
        <f>SUM(E24,I24)</f>
        <v>57</v>
      </c>
    </row>
    <row r="25" spans="1:11" ht="12.75">
      <c r="A25" s="29" t="s">
        <v>14</v>
      </c>
      <c r="C25" s="128">
        <v>20</v>
      </c>
      <c r="D25" s="128">
        <v>1</v>
      </c>
      <c r="E25" s="79">
        <f>SUM(C25:D25)</f>
        <v>21</v>
      </c>
      <c r="F25" s="79"/>
      <c r="G25" s="128">
        <v>37</v>
      </c>
      <c r="H25" s="128">
        <v>8</v>
      </c>
      <c r="I25" s="79">
        <f>SUM(G25:H25)</f>
        <v>45</v>
      </c>
      <c r="J25" s="79"/>
      <c r="K25" s="29">
        <f>SUM(E25,I25)</f>
        <v>66</v>
      </c>
    </row>
    <row r="26" spans="1:11" ht="12.75">
      <c r="A26" s="29" t="s">
        <v>16</v>
      </c>
      <c r="C26" s="128">
        <v>14</v>
      </c>
      <c r="D26" s="128">
        <v>7</v>
      </c>
      <c r="E26" s="79">
        <f>SUM(C26:D26)</f>
        <v>21</v>
      </c>
      <c r="F26" s="79"/>
      <c r="G26" s="128">
        <v>18</v>
      </c>
      <c r="H26" s="128">
        <v>7</v>
      </c>
      <c r="I26" s="79">
        <f>SUM(G26:H26)</f>
        <v>25</v>
      </c>
      <c r="J26" s="79"/>
      <c r="K26" s="29">
        <f>SUM(E26,I26)</f>
        <v>46</v>
      </c>
    </row>
    <row r="27" spans="1:11" ht="12.75">
      <c r="A27" s="29" t="s">
        <v>17</v>
      </c>
      <c r="C27" s="128">
        <v>87</v>
      </c>
      <c r="D27" s="128">
        <v>39</v>
      </c>
      <c r="E27" s="79">
        <f>SUM(C27:D27)</f>
        <v>126</v>
      </c>
      <c r="F27" s="79"/>
      <c r="G27" s="128">
        <v>147</v>
      </c>
      <c r="H27" s="128">
        <v>46</v>
      </c>
      <c r="I27" s="79">
        <f>SUM(G27:H27)</f>
        <v>193</v>
      </c>
      <c r="J27" s="79"/>
      <c r="K27" s="29">
        <f>SUM(E27,I27)</f>
        <v>319</v>
      </c>
    </row>
    <row r="28" spans="1:11" ht="12.75">
      <c r="A28" s="29" t="s">
        <v>18</v>
      </c>
      <c r="C28" s="128">
        <v>16</v>
      </c>
      <c r="D28" s="128">
        <v>6</v>
      </c>
      <c r="E28" s="79">
        <f>SUM(C28:D28)</f>
        <v>22</v>
      </c>
      <c r="F28" s="79"/>
      <c r="G28" s="128">
        <v>42</v>
      </c>
      <c r="H28" s="128">
        <v>33</v>
      </c>
      <c r="I28" s="79">
        <f>SUM(G28:H28)</f>
        <v>75</v>
      </c>
      <c r="J28" s="79"/>
      <c r="K28" s="29">
        <f>SUM(E28,I28)</f>
        <v>97</v>
      </c>
    </row>
    <row r="29" spans="1:12" ht="12.75">
      <c r="A29" s="34"/>
      <c r="B29" s="34"/>
      <c r="C29" s="129"/>
      <c r="D29" s="129"/>
      <c r="E29" s="129"/>
      <c r="F29" s="129"/>
      <c r="G29" s="129"/>
      <c r="H29" s="129"/>
      <c r="I29" s="129"/>
      <c r="J29" s="129"/>
      <c r="K29" s="129"/>
      <c r="L29" s="34"/>
    </row>
    <row r="30" spans="3:11" ht="9" customHeight="1"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2.75">
      <c r="A31" s="141" t="s">
        <v>117</v>
      </c>
      <c r="B31" s="141"/>
      <c r="C31" s="142">
        <f>SUM(C24:C28)</f>
        <v>146</v>
      </c>
      <c r="D31" s="142">
        <f aca="true" t="shared" si="0" ref="D31:K31">SUM(D24:D28)</f>
        <v>66</v>
      </c>
      <c r="E31" s="142">
        <f t="shared" si="0"/>
        <v>212</v>
      </c>
      <c r="F31" s="142"/>
      <c r="G31" s="142">
        <f t="shared" si="0"/>
        <v>261</v>
      </c>
      <c r="H31" s="142">
        <f t="shared" si="0"/>
        <v>112</v>
      </c>
      <c r="I31" s="142">
        <f t="shared" si="0"/>
        <v>373</v>
      </c>
      <c r="J31" s="142"/>
      <c r="K31" s="142">
        <f t="shared" si="0"/>
        <v>585</v>
      </c>
    </row>
    <row r="32" spans="1:12" ht="8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ht="12" customHeight="1"/>
    <row r="34" ht="10.5" customHeight="1">
      <c r="A34" s="37" t="s">
        <v>118</v>
      </c>
    </row>
    <row r="35" ht="10.5" customHeight="1">
      <c r="A35" s="32" t="s">
        <v>129</v>
      </c>
    </row>
  </sheetData>
  <mergeCells count="2">
    <mergeCell ref="A1:K1"/>
    <mergeCell ref="A15:K15"/>
  </mergeCells>
  <printOptions horizontalCentered="1"/>
  <pageMargins left="0.7874015748031497" right="0.7874015748031497" top="0.984251968503937" bottom="0.3937007874015748" header="0.5118110236220472" footer="0.5118110236220472"/>
  <pageSetup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3" customWidth="1"/>
    <col min="2" max="2" width="41.57421875" style="3" customWidth="1"/>
    <col min="3" max="5" width="6.7109375" style="12" customWidth="1"/>
    <col min="6" max="6" width="3.7109375" style="12" customWidth="1"/>
    <col min="7" max="8" width="6.7109375" style="12" customWidth="1"/>
    <col min="9" max="9" width="7.421875" style="12" customWidth="1"/>
    <col min="10" max="10" width="3.7109375" style="12" customWidth="1"/>
    <col min="11" max="11" width="7.421875" style="12" customWidth="1"/>
    <col min="12" max="12" width="0.85546875" style="12" customWidth="1"/>
    <col min="13" max="224" width="9.140625" style="3" customWidth="1"/>
    <col min="225" max="16384" width="11.421875" style="3" customWidth="1"/>
  </cols>
  <sheetData>
    <row r="1" spans="1:11" ht="12.75">
      <c r="A1" s="167" t="s">
        <v>179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2" ht="12.75" customHeight="1">
      <c r="A2" s="83" t="s">
        <v>148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146"/>
    </row>
    <row r="3" spans="1:12" ht="12.75">
      <c r="A3" s="84" t="s">
        <v>150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146"/>
    </row>
    <row r="4" spans="1:12" ht="12.75">
      <c r="A4" s="4"/>
      <c r="B4" s="4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9" customHeight="1">
      <c r="A5" s="23"/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6" customFormat="1" ht="11.25" customHeight="1">
      <c r="A6" s="85"/>
      <c r="B6" s="85"/>
      <c r="C6" s="147" t="s">
        <v>105</v>
      </c>
      <c r="D6" s="147"/>
      <c r="E6" s="147"/>
      <c r="F6" s="148"/>
      <c r="G6" s="147" t="s">
        <v>106</v>
      </c>
      <c r="H6" s="147"/>
      <c r="I6" s="147"/>
      <c r="J6" s="148"/>
      <c r="K6" s="147" t="s">
        <v>123</v>
      </c>
      <c r="L6" s="147"/>
    </row>
    <row r="7" spans="1:12" s="6" customFormat="1" ht="10.5" customHeight="1">
      <c r="A7" s="85" t="s">
        <v>161</v>
      </c>
      <c r="B7" s="85"/>
      <c r="C7" s="149" t="s">
        <v>120</v>
      </c>
      <c r="D7" s="150" t="s">
        <v>121</v>
      </c>
      <c r="E7" s="149" t="s">
        <v>110</v>
      </c>
      <c r="F7" s="148"/>
      <c r="G7" s="149" t="s">
        <v>120</v>
      </c>
      <c r="H7" s="150" t="s">
        <v>121</v>
      </c>
      <c r="I7" s="149" t="s">
        <v>110</v>
      </c>
      <c r="J7" s="151"/>
      <c r="K7" s="147" t="s">
        <v>124</v>
      </c>
      <c r="L7" s="147"/>
    </row>
    <row r="8" spans="1:12" ht="9" customHeight="1">
      <c r="A8" s="4"/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" customHeight="1">
      <c r="A9" s="23"/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2" customHeight="1">
      <c r="A10" s="75" t="s">
        <v>89</v>
      </c>
      <c r="B10" s="75"/>
      <c r="C10" s="71">
        <f>SUM(C11)</f>
        <v>82</v>
      </c>
      <c r="D10" s="71">
        <f>SUM(D11)</f>
        <v>13</v>
      </c>
      <c r="E10" s="71">
        <f>SUM(E11)</f>
        <v>95</v>
      </c>
      <c r="F10" s="71"/>
      <c r="G10" s="71">
        <f>SUM(G11)</f>
        <v>8</v>
      </c>
      <c r="H10" s="71">
        <f>SUM(H11)</f>
        <v>1</v>
      </c>
      <c r="I10" s="71">
        <f>SUM(I11)</f>
        <v>9</v>
      </c>
      <c r="J10" s="71"/>
      <c r="K10" s="71">
        <f>SUM(K11)</f>
        <v>104</v>
      </c>
      <c r="L10" s="25"/>
    </row>
    <row r="11" spans="1:12" ht="12" customHeight="1">
      <c r="A11" s="23" t="s">
        <v>23</v>
      </c>
      <c r="C11" s="25">
        <f>SUM(C13)</f>
        <v>82</v>
      </c>
      <c r="D11" s="25">
        <f>SUM(D13)</f>
        <v>13</v>
      </c>
      <c r="E11" s="25">
        <f>SUM(E13)</f>
        <v>95</v>
      </c>
      <c r="F11" s="25"/>
      <c r="G11" s="25">
        <f>SUM(G13)</f>
        <v>8</v>
      </c>
      <c r="H11" s="25">
        <f>SUM(H13)</f>
        <v>1</v>
      </c>
      <c r="I11" s="25">
        <f>SUM(I13)</f>
        <v>9</v>
      </c>
      <c r="J11" s="25"/>
      <c r="K11" s="25">
        <f>SUM(K13)</f>
        <v>104</v>
      </c>
      <c r="L11" s="25"/>
    </row>
    <row r="12" spans="1:12" ht="12" customHeight="1">
      <c r="A12" s="23"/>
      <c r="B12" s="23" t="s">
        <v>90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" customHeight="1">
      <c r="A13" s="23"/>
      <c r="B13" s="23" t="s">
        <v>91</v>
      </c>
      <c r="C13" s="152">
        <v>82</v>
      </c>
      <c r="D13" s="152">
        <v>13</v>
      </c>
      <c r="E13" s="152">
        <v>95</v>
      </c>
      <c r="F13" s="152"/>
      <c r="G13" s="152">
        <v>8</v>
      </c>
      <c r="H13" s="152">
        <v>1</v>
      </c>
      <c r="I13" s="152">
        <v>9</v>
      </c>
      <c r="J13" s="25"/>
      <c r="K13" s="25">
        <f aca="true" t="shared" si="0" ref="K13:K20">E13+I13</f>
        <v>104</v>
      </c>
      <c r="L13" s="25"/>
    </row>
    <row r="14" spans="1:12" ht="12" customHeight="1">
      <c r="A14" s="23"/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" customHeight="1">
      <c r="A15" s="82" t="s">
        <v>125</v>
      </c>
      <c r="B15" s="75"/>
      <c r="C15" s="71">
        <f>SUM(C16,C22,C27,C30,C33,C36,C44,C47,C50,C58)</f>
        <v>1061</v>
      </c>
      <c r="D15" s="71">
        <f>SUM(D16,D22,D27,D30,D33,D36,D44,D47,D50,D58)</f>
        <v>752</v>
      </c>
      <c r="E15" s="71">
        <f>SUM(E16,E22,E27,E30,E33,E36,E44,E47,E50,E58)</f>
        <v>1813</v>
      </c>
      <c r="F15" s="71"/>
      <c r="G15" s="71">
        <f>SUM(G16,G22,G27,G30,G33,G36,G44,G47,G50,G58)</f>
        <v>3603</v>
      </c>
      <c r="H15" s="71">
        <f>SUM(H16,H22,H27,H30,H33,H36,H44,H47,H50,H58)</f>
        <v>3141</v>
      </c>
      <c r="I15" s="71">
        <f>SUM(I16,I22,I27,I30,I33,I36,I44,I47,I50,I58)</f>
        <v>6744</v>
      </c>
      <c r="J15" s="71"/>
      <c r="K15" s="71">
        <f>SUM(K16,K22,K27,K30,K33,K36,K44,K47,K50,K58)</f>
        <v>8557</v>
      </c>
      <c r="L15" s="25"/>
    </row>
    <row r="16" spans="1:12" ht="12" customHeight="1">
      <c r="A16" s="107" t="s">
        <v>52</v>
      </c>
      <c r="B16" s="23"/>
      <c r="C16" s="25">
        <f>SUM(C17:C20)</f>
        <v>186</v>
      </c>
      <c r="D16" s="25">
        <f>SUM(D17:D20)</f>
        <v>125</v>
      </c>
      <c r="E16" s="25">
        <f>C16+D16</f>
        <v>311</v>
      </c>
      <c r="F16" s="25"/>
      <c r="G16" s="25">
        <f>SUM(G17:G20)</f>
        <v>682</v>
      </c>
      <c r="H16" s="25">
        <f>SUM(H17:H20)</f>
        <v>486</v>
      </c>
      <c r="I16" s="25">
        <f>G16+H16</f>
        <v>1168</v>
      </c>
      <c r="J16" s="25"/>
      <c r="K16" s="25">
        <f t="shared" si="0"/>
        <v>1479</v>
      </c>
      <c r="L16" s="25"/>
    </row>
    <row r="17" spans="1:20" ht="12" customHeight="1">
      <c r="A17" s="23"/>
      <c r="B17" s="101" t="s">
        <v>53</v>
      </c>
      <c r="C17" s="120">
        <v>62</v>
      </c>
      <c r="D17" s="120">
        <v>50</v>
      </c>
      <c r="E17" s="120">
        <v>112</v>
      </c>
      <c r="F17" s="120"/>
      <c r="G17" s="120">
        <v>259</v>
      </c>
      <c r="H17" s="120">
        <v>191</v>
      </c>
      <c r="I17" s="120">
        <v>450</v>
      </c>
      <c r="J17" s="25"/>
      <c r="K17" s="25">
        <f t="shared" si="0"/>
        <v>562</v>
      </c>
      <c r="L17" s="25"/>
      <c r="M17" s="126"/>
      <c r="N17" s="126"/>
      <c r="O17" s="126"/>
      <c r="P17" s="126"/>
      <c r="Q17" s="126"/>
      <c r="R17" s="126"/>
      <c r="S17" s="126"/>
      <c r="T17" s="126"/>
    </row>
    <row r="18" spans="1:20" ht="12" customHeight="1">
      <c r="A18" s="23"/>
      <c r="B18" s="101" t="s">
        <v>54</v>
      </c>
      <c r="C18" s="120">
        <v>69</v>
      </c>
      <c r="D18" s="120">
        <v>29</v>
      </c>
      <c r="E18" s="120">
        <v>98</v>
      </c>
      <c r="F18" s="120"/>
      <c r="G18" s="120">
        <v>225</v>
      </c>
      <c r="H18" s="120">
        <v>100</v>
      </c>
      <c r="I18" s="120">
        <v>325</v>
      </c>
      <c r="J18" s="25"/>
      <c r="K18" s="25">
        <f t="shared" si="0"/>
        <v>423</v>
      </c>
      <c r="L18" s="25"/>
      <c r="M18" s="126"/>
      <c r="N18" s="126"/>
      <c r="O18" s="126"/>
      <c r="P18" s="126"/>
      <c r="Q18" s="126"/>
      <c r="R18" s="126"/>
      <c r="S18" s="126"/>
      <c r="T18" s="126"/>
    </row>
    <row r="19" spans="1:20" ht="12" customHeight="1">
      <c r="A19" s="23"/>
      <c r="B19" s="101" t="s">
        <v>55</v>
      </c>
      <c r="C19" s="120">
        <v>33</v>
      </c>
      <c r="D19" s="120">
        <v>28</v>
      </c>
      <c r="E19" s="120">
        <v>61</v>
      </c>
      <c r="F19" s="120"/>
      <c r="G19" s="120">
        <v>107</v>
      </c>
      <c r="H19" s="120">
        <v>104</v>
      </c>
      <c r="I19" s="120">
        <v>211</v>
      </c>
      <c r="J19" s="25"/>
      <c r="K19" s="25">
        <f t="shared" si="0"/>
        <v>272</v>
      </c>
      <c r="L19" s="25"/>
      <c r="M19" s="126"/>
      <c r="N19" s="126"/>
      <c r="O19" s="126"/>
      <c r="P19" s="126"/>
      <c r="Q19" s="126"/>
      <c r="R19" s="126"/>
      <c r="S19" s="126"/>
      <c r="T19" s="126"/>
    </row>
    <row r="20" spans="1:20" ht="12" customHeight="1">
      <c r="A20" s="23"/>
      <c r="B20" s="101" t="s">
        <v>56</v>
      </c>
      <c r="C20" s="120">
        <v>22</v>
      </c>
      <c r="D20" s="120">
        <v>18</v>
      </c>
      <c r="E20" s="120">
        <v>40</v>
      </c>
      <c r="F20" s="120"/>
      <c r="G20" s="120">
        <v>91</v>
      </c>
      <c r="H20" s="120">
        <v>91</v>
      </c>
      <c r="I20" s="120">
        <v>182</v>
      </c>
      <c r="J20" s="25"/>
      <c r="K20" s="25">
        <f t="shared" si="0"/>
        <v>222</v>
      </c>
      <c r="L20" s="25"/>
      <c r="M20" s="126"/>
      <c r="N20" s="126"/>
      <c r="O20" s="126"/>
      <c r="P20" s="126"/>
      <c r="Q20" s="126"/>
      <c r="R20" s="126"/>
      <c r="S20" s="126"/>
      <c r="T20" s="126"/>
    </row>
    <row r="21" spans="1:12" ht="12" customHeight="1">
      <c r="A21" s="23"/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" customHeight="1">
      <c r="A22" s="107" t="s">
        <v>63</v>
      </c>
      <c r="B22" s="23"/>
      <c r="C22" s="25">
        <f>SUM(C23:C25)</f>
        <v>226</v>
      </c>
      <c r="D22" s="25">
        <f>SUM(D23:D25)</f>
        <v>109</v>
      </c>
      <c r="E22" s="25">
        <f>SUM(C22:D22)</f>
        <v>335</v>
      </c>
      <c r="F22" s="25"/>
      <c r="G22" s="25">
        <f>SUM(G23:G25)</f>
        <v>571</v>
      </c>
      <c r="H22" s="25">
        <f>SUM(H23:H25)</f>
        <v>349</v>
      </c>
      <c r="I22" s="25">
        <f>G22+H22</f>
        <v>920</v>
      </c>
      <c r="J22" s="25"/>
      <c r="K22" s="25">
        <f>E22+I22</f>
        <v>1255</v>
      </c>
      <c r="L22" s="25"/>
    </row>
    <row r="23" spans="1:12" ht="12" customHeight="1">
      <c r="A23" s="23"/>
      <c r="B23" s="24" t="s">
        <v>64</v>
      </c>
      <c r="C23" s="120">
        <v>109</v>
      </c>
      <c r="D23" s="120">
        <v>51</v>
      </c>
      <c r="E23" s="120">
        <v>160</v>
      </c>
      <c r="F23" s="120"/>
      <c r="G23" s="120">
        <v>257</v>
      </c>
      <c r="H23" s="120">
        <v>141</v>
      </c>
      <c r="I23" s="120">
        <v>398</v>
      </c>
      <c r="J23" s="25"/>
      <c r="K23" s="25">
        <f>E23+I23</f>
        <v>558</v>
      </c>
      <c r="L23" s="25"/>
    </row>
    <row r="24" spans="1:12" ht="12" customHeight="1">
      <c r="A24" s="23"/>
      <c r="B24" s="24" t="s">
        <v>65</v>
      </c>
      <c r="C24" s="120">
        <v>103</v>
      </c>
      <c r="D24" s="120">
        <v>55</v>
      </c>
      <c r="E24" s="120">
        <v>158</v>
      </c>
      <c r="F24" s="120"/>
      <c r="G24" s="120">
        <v>249</v>
      </c>
      <c r="H24" s="120">
        <v>188</v>
      </c>
      <c r="I24" s="120">
        <v>437</v>
      </c>
      <c r="J24" s="25"/>
      <c r="K24" s="25">
        <f>E24+I24</f>
        <v>595</v>
      </c>
      <c r="L24" s="25"/>
    </row>
    <row r="25" spans="1:12" ht="12" customHeight="1">
      <c r="A25" s="23"/>
      <c r="B25" s="24" t="s">
        <v>88</v>
      </c>
      <c r="C25" s="120">
        <v>14</v>
      </c>
      <c r="D25" s="120">
        <v>3</v>
      </c>
      <c r="E25" s="120">
        <v>17</v>
      </c>
      <c r="F25" s="120"/>
      <c r="G25" s="120">
        <v>65</v>
      </c>
      <c r="H25" s="120">
        <v>20</v>
      </c>
      <c r="I25" s="120">
        <v>85</v>
      </c>
      <c r="J25" s="25"/>
      <c r="K25" s="25">
        <f>E25+I25</f>
        <v>102</v>
      </c>
      <c r="L25" s="25"/>
    </row>
    <row r="26" spans="1:12" ht="12" customHeight="1">
      <c r="A26" s="23"/>
      <c r="B26" s="23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" customHeight="1">
      <c r="A27" s="107" t="s">
        <v>67</v>
      </c>
      <c r="B27" s="23"/>
      <c r="C27" s="25">
        <f>SUM(C28)</f>
        <v>128</v>
      </c>
      <c r="D27" s="25">
        <f>SUM(D28)</f>
        <v>67</v>
      </c>
      <c r="E27" s="25">
        <f>SUM(E28)</f>
        <v>195</v>
      </c>
      <c r="F27" s="25"/>
      <c r="G27" s="108">
        <f>SUM(G28)</f>
        <v>872</v>
      </c>
      <c r="H27" s="108">
        <f>SUM(H28)</f>
        <v>510</v>
      </c>
      <c r="I27" s="108">
        <f>G27+H27</f>
        <v>1382</v>
      </c>
      <c r="J27" s="25"/>
      <c r="K27" s="25">
        <f>E27+I27</f>
        <v>1577</v>
      </c>
      <c r="L27" s="25"/>
    </row>
    <row r="28" spans="1:12" ht="12" customHeight="1">
      <c r="A28" s="23"/>
      <c r="B28" s="24" t="s">
        <v>68</v>
      </c>
      <c r="C28" s="122">
        <v>128</v>
      </c>
      <c r="D28" s="122">
        <v>67</v>
      </c>
      <c r="E28" s="122">
        <v>195</v>
      </c>
      <c r="F28" s="122"/>
      <c r="G28" s="122">
        <v>872</v>
      </c>
      <c r="H28" s="122">
        <v>510</v>
      </c>
      <c r="I28" s="122">
        <v>1382</v>
      </c>
      <c r="J28" s="108"/>
      <c r="K28" s="108">
        <f>E28+I28</f>
        <v>1577</v>
      </c>
      <c r="L28" s="25"/>
    </row>
    <row r="29" spans="1:12" ht="12" customHeight="1">
      <c r="A29" s="23"/>
      <c r="B29" s="23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2" customHeight="1">
      <c r="A30" s="107" t="s">
        <v>69</v>
      </c>
      <c r="B30" s="23"/>
      <c r="C30" s="25">
        <f>SUM(C31)</f>
        <v>81</v>
      </c>
      <c r="D30" s="25">
        <f>SUM(D31)</f>
        <v>25</v>
      </c>
      <c r="E30" s="25">
        <f>C30+D30</f>
        <v>106</v>
      </c>
      <c r="F30" s="25"/>
      <c r="G30" s="25">
        <f>SUM(G31)</f>
        <v>167</v>
      </c>
      <c r="H30" s="25">
        <f>SUM(H31)</f>
        <v>65</v>
      </c>
      <c r="I30" s="25">
        <f>SUM(G30:H30)</f>
        <v>232</v>
      </c>
      <c r="J30" s="25"/>
      <c r="K30" s="25">
        <f>E30+I30</f>
        <v>338</v>
      </c>
      <c r="L30" s="25"/>
    </row>
    <row r="31" spans="1:12" ht="12" customHeight="1">
      <c r="A31" s="23"/>
      <c r="B31" s="24" t="s">
        <v>70</v>
      </c>
      <c r="C31" s="120">
        <v>81</v>
      </c>
      <c r="D31" s="120">
        <v>25</v>
      </c>
      <c r="E31" s="120">
        <v>106</v>
      </c>
      <c r="F31" s="120"/>
      <c r="G31" s="120">
        <v>167</v>
      </c>
      <c r="H31" s="120">
        <v>65</v>
      </c>
      <c r="I31" s="120">
        <v>232</v>
      </c>
      <c r="J31" s="25"/>
      <c r="K31" s="25">
        <f>E31+I31</f>
        <v>338</v>
      </c>
      <c r="L31" s="25"/>
    </row>
    <row r="32" spans="1:12" ht="12" customHeight="1">
      <c r="A32" s="23"/>
      <c r="B32" s="23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2" customHeight="1">
      <c r="A33" s="107" t="s">
        <v>71</v>
      </c>
      <c r="B33" s="23"/>
      <c r="C33" s="25">
        <f>SUM(C34)</f>
        <v>0</v>
      </c>
      <c r="D33" s="25">
        <f>SUM(D34)</f>
        <v>0</v>
      </c>
      <c r="E33" s="25">
        <f>SUM(E34)</f>
        <v>0</v>
      </c>
      <c r="F33" s="25"/>
      <c r="G33" s="25">
        <f>SUM(G34)</f>
        <v>12</v>
      </c>
      <c r="H33" s="25">
        <f>SUM(H34)</f>
        <v>357</v>
      </c>
      <c r="I33" s="25">
        <f>SUM(G33:H33)</f>
        <v>369</v>
      </c>
      <c r="J33" s="25"/>
      <c r="K33" s="25">
        <f>E33+I33</f>
        <v>369</v>
      </c>
      <c r="L33" s="25"/>
    </row>
    <row r="34" spans="1:12" ht="12" customHeight="1">
      <c r="A34" s="23"/>
      <c r="B34" s="24" t="s">
        <v>72</v>
      </c>
      <c r="C34" s="120">
        <v>0</v>
      </c>
      <c r="D34" s="120">
        <v>0</v>
      </c>
      <c r="E34" s="120">
        <v>0</v>
      </c>
      <c r="F34" s="120"/>
      <c r="G34" s="120">
        <v>12</v>
      </c>
      <c r="H34" s="120">
        <v>357</v>
      </c>
      <c r="I34" s="120">
        <v>369</v>
      </c>
      <c r="J34" s="25"/>
      <c r="K34" s="25">
        <f>E34+I34</f>
        <v>369</v>
      </c>
      <c r="L34" s="25"/>
    </row>
    <row r="35" spans="1:12" ht="12" customHeight="1">
      <c r="A35" s="23"/>
      <c r="B35" s="23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2" customHeight="1">
      <c r="A36" s="107" t="s">
        <v>74</v>
      </c>
      <c r="B36" s="23"/>
      <c r="C36" s="25">
        <f>SUM(C37:C42)</f>
        <v>200</v>
      </c>
      <c r="D36" s="25">
        <f>SUM(D37:D42)</f>
        <v>194</v>
      </c>
      <c r="E36" s="25">
        <f>SUM(E37:E42)</f>
        <v>394</v>
      </c>
      <c r="F36" s="25"/>
      <c r="G36" s="25">
        <f>SUM(G37:G42)</f>
        <v>462</v>
      </c>
      <c r="H36" s="25">
        <f>SUM(H37:H42)</f>
        <v>483</v>
      </c>
      <c r="I36" s="25">
        <f>SUM(I37:I42)</f>
        <v>945</v>
      </c>
      <c r="J36" s="25"/>
      <c r="K36" s="25">
        <f aca="true" t="shared" si="1" ref="K36:K42">E36+I36</f>
        <v>1339</v>
      </c>
      <c r="L36" s="25"/>
    </row>
    <row r="37" spans="1:22" ht="12" customHeight="1">
      <c r="A37" s="23"/>
      <c r="B37" s="126" t="s">
        <v>78</v>
      </c>
      <c r="C37" s="120">
        <v>50</v>
      </c>
      <c r="D37" s="120">
        <v>26</v>
      </c>
      <c r="E37" s="120">
        <v>76</v>
      </c>
      <c r="F37" s="120"/>
      <c r="G37" s="120">
        <v>120</v>
      </c>
      <c r="H37" s="120">
        <v>43</v>
      </c>
      <c r="I37" s="120">
        <v>163</v>
      </c>
      <c r="J37" s="25"/>
      <c r="K37" s="25">
        <f t="shared" si="1"/>
        <v>239</v>
      </c>
      <c r="L37" s="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</row>
    <row r="38" spans="1:22" ht="12" customHeight="1">
      <c r="A38" s="23"/>
      <c r="B38" s="126" t="s">
        <v>75</v>
      </c>
      <c r="C38" s="120">
        <v>13</v>
      </c>
      <c r="D38" s="120">
        <v>5</v>
      </c>
      <c r="E38" s="120">
        <v>18</v>
      </c>
      <c r="F38" s="120"/>
      <c r="G38" s="120">
        <v>51</v>
      </c>
      <c r="H38" s="120">
        <v>24</v>
      </c>
      <c r="I38" s="120">
        <v>75</v>
      </c>
      <c r="J38" s="25"/>
      <c r="K38" s="25">
        <f t="shared" si="1"/>
        <v>93</v>
      </c>
      <c r="L38" s="25"/>
      <c r="M38" s="126"/>
      <c r="N38" s="126"/>
      <c r="O38" s="126"/>
      <c r="P38" s="126"/>
      <c r="Q38" s="126"/>
      <c r="R38" s="126"/>
      <c r="S38" s="126"/>
      <c r="T38" s="126"/>
      <c r="U38" s="126"/>
      <c r="V38" s="126"/>
    </row>
    <row r="39" spans="1:22" ht="12" customHeight="1">
      <c r="A39" s="23"/>
      <c r="B39" s="126" t="s">
        <v>79</v>
      </c>
      <c r="C39" s="120">
        <v>40</v>
      </c>
      <c r="D39" s="120">
        <v>33</v>
      </c>
      <c r="E39" s="120">
        <v>73</v>
      </c>
      <c r="F39" s="120"/>
      <c r="G39" s="120">
        <v>96</v>
      </c>
      <c r="H39" s="120">
        <v>83</v>
      </c>
      <c r="I39" s="120">
        <v>179</v>
      </c>
      <c r="J39" s="25"/>
      <c r="K39" s="25">
        <f t="shared" si="1"/>
        <v>252</v>
      </c>
      <c r="L39" s="25"/>
      <c r="M39" s="126"/>
      <c r="N39" s="126"/>
      <c r="O39" s="126"/>
      <c r="P39" s="126"/>
      <c r="Q39" s="126"/>
      <c r="R39" s="126"/>
      <c r="S39" s="126"/>
      <c r="T39" s="126"/>
      <c r="U39" s="126"/>
      <c r="V39" s="126"/>
    </row>
    <row r="40" spans="1:22" ht="12" customHeight="1">
      <c r="A40" s="23"/>
      <c r="B40" s="126" t="s">
        <v>80</v>
      </c>
      <c r="C40" s="120">
        <v>58</v>
      </c>
      <c r="D40" s="120">
        <v>49</v>
      </c>
      <c r="E40" s="120">
        <v>107</v>
      </c>
      <c r="F40" s="120"/>
      <c r="G40" s="120">
        <v>127</v>
      </c>
      <c r="H40" s="120">
        <v>158</v>
      </c>
      <c r="I40" s="120">
        <v>285</v>
      </c>
      <c r="J40" s="25"/>
      <c r="K40" s="25">
        <f t="shared" si="1"/>
        <v>392</v>
      </c>
      <c r="L40" s="25"/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22" ht="12" customHeight="1">
      <c r="A41" s="23"/>
      <c r="B41" s="126" t="s">
        <v>155</v>
      </c>
      <c r="C41" s="120">
        <v>6</v>
      </c>
      <c r="D41" s="120">
        <v>13</v>
      </c>
      <c r="E41" s="120">
        <v>19</v>
      </c>
      <c r="F41" s="120"/>
      <c r="G41" s="120">
        <v>24</v>
      </c>
      <c r="H41" s="120">
        <v>31</v>
      </c>
      <c r="I41" s="120">
        <v>55</v>
      </c>
      <c r="J41" s="25"/>
      <c r="K41" s="25">
        <f t="shared" si="1"/>
        <v>74</v>
      </c>
      <c r="L41" s="25"/>
      <c r="M41" s="126"/>
      <c r="N41" s="126"/>
      <c r="O41" s="126"/>
      <c r="P41" s="126"/>
      <c r="Q41" s="126"/>
      <c r="R41" s="126"/>
      <c r="S41" s="126"/>
      <c r="T41" s="126"/>
      <c r="U41" s="126"/>
      <c r="V41" s="126"/>
    </row>
    <row r="42" spans="1:22" ht="12" customHeight="1">
      <c r="A42" s="23"/>
      <c r="B42" s="126" t="s">
        <v>83</v>
      </c>
      <c r="C42" s="120">
        <v>33</v>
      </c>
      <c r="D42" s="120">
        <v>68</v>
      </c>
      <c r="E42" s="120">
        <v>101</v>
      </c>
      <c r="F42" s="120"/>
      <c r="G42" s="120">
        <v>44</v>
      </c>
      <c r="H42" s="120">
        <v>144</v>
      </c>
      <c r="I42" s="120">
        <v>188</v>
      </c>
      <c r="J42" s="25"/>
      <c r="K42" s="25">
        <f t="shared" si="1"/>
        <v>289</v>
      </c>
      <c r="L42" s="25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12" ht="12" customHeight="1">
      <c r="A43" s="23"/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" customHeight="1">
      <c r="A44" s="24" t="s">
        <v>25</v>
      </c>
      <c r="B44" s="23"/>
      <c r="C44" s="25">
        <f>SUM(C45)</f>
        <v>101</v>
      </c>
      <c r="D44" s="25">
        <f>SUM(D45)</f>
        <v>120</v>
      </c>
      <c r="E44" s="25">
        <f>SUM(C44:D44)</f>
        <v>221</v>
      </c>
      <c r="F44" s="25"/>
      <c r="G44" s="25">
        <f>SUM(G45)</f>
        <v>297</v>
      </c>
      <c r="H44" s="25">
        <f>SUM(H45)</f>
        <v>457</v>
      </c>
      <c r="I44" s="25">
        <f>SUM(G44:H44)</f>
        <v>754</v>
      </c>
      <c r="J44" s="25"/>
      <c r="K44" s="25">
        <f>E44+I44</f>
        <v>975</v>
      </c>
      <c r="L44" s="25"/>
    </row>
    <row r="45" spans="1:12" ht="12" customHeight="1">
      <c r="A45" s="23"/>
      <c r="B45" s="24" t="s">
        <v>26</v>
      </c>
      <c r="C45" s="120">
        <v>101</v>
      </c>
      <c r="D45" s="120">
        <v>120</v>
      </c>
      <c r="E45" s="120">
        <v>221</v>
      </c>
      <c r="F45" s="120"/>
      <c r="G45" s="120">
        <v>297</v>
      </c>
      <c r="H45" s="120">
        <v>457</v>
      </c>
      <c r="I45" s="120">
        <v>754</v>
      </c>
      <c r="J45" s="25"/>
      <c r="K45" s="25">
        <f>E45+I45</f>
        <v>975</v>
      </c>
      <c r="L45" s="25"/>
    </row>
    <row r="46" spans="1:12" ht="12" customHeight="1">
      <c r="A46" s="23"/>
      <c r="B46" s="24"/>
      <c r="C46" s="153"/>
      <c r="D46" s="153"/>
      <c r="E46" s="153"/>
      <c r="F46" s="153"/>
      <c r="G46" s="153"/>
      <c r="H46" s="153"/>
      <c r="I46" s="153"/>
      <c r="J46" s="25"/>
      <c r="K46" s="25"/>
      <c r="L46" s="25"/>
    </row>
    <row r="47" spans="1:12" ht="12" customHeight="1">
      <c r="A47" s="23" t="s">
        <v>21</v>
      </c>
      <c r="B47" s="24"/>
      <c r="C47" s="153">
        <f>SUM(C48)</f>
        <v>5</v>
      </c>
      <c r="D47" s="153">
        <f>SUM(D48)</f>
        <v>27</v>
      </c>
      <c r="E47" s="153">
        <f>SUM(E48)</f>
        <v>32</v>
      </c>
      <c r="F47" s="153"/>
      <c r="G47" s="153">
        <f>SUM(G48)</f>
        <v>8</v>
      </c>
      <c r="H47" s="153">
        <f>SUM(H48)</f>
        <v>83</v>
      </c>
      <c r="I47" s="153">
        <f>SUM(I48)</f>
        <v>91</v>
      </c>
      <c r="J47" s="25"/>
      <c r="K47" s="153">
        <f>SUM(K48)</f>
        <v>123</v>
      </c>
      <c r="L47" s="25"/>
    </row>
    <row r="48" spans="1:12" ht="12" customHeight="1">
      <c r="A48" s="23"/>
      <c r="B48" s="89" t="s">
        <v>22</v>
      </c>
      <c r="C48" s="153">
        <v>5</v>
      </c>
      <c r="D48" s="153">
        <v>27</v>
      </c>
      <c r="E48" s="153">
        <v>32</v>
      </c>
      <c r="F48" s="153"/>
      <c r="G48" s="153">
        <v>8</v>
      </c>
      <c r="H48" s="153">
        <v>83</v>
      </c>
      <c r="I48" s="153">
        <v>91</v>
      </c>
      <c r="J48" s="25"/>
      <c r="K48" s="25">
        <f>E48+I48</f>
        <v>123</v>
      </c>
      <c r="L48" s="25"/>
    </row>
    <row r="49" spans="1:12" ht="12" customHeight="1">
      <c r="A49" s="23"/>
      <c r="B49" s="24"/>
      <c r="C49" s="153"/>
      <c r="D49" s="153"/>
      <c r="E49" s="153"/>
      <c r="F49" s="153"/>
      <c r="G49" s="153"/>
      <c r="H49" s="153"/>
      <c r="I49" s="153"/>
      <c r="J49" s="25"/>
      <c r="K49" s="25"/>
      <c r="L49" s="25"/>
    </row>
    <row r="50" spans="1:12" ht="12" customHeight="1">
      <c r="A50" s="23" t="s">
        <v>143</v>
      </c>
      <c r="B50" s="24"/>
      <c r="C50" s="153">
        <f>SUM(C51:C52)</f>
        <v>93</v>
      </c>
      <c r="D50" s="153">
        <f>SUM(D51:D52)</f>
        <v>73</v>
      </c>
      <c r="E50" s="153">
        <f>SUM(E51:E52)</f>
        <v>166</v>
      </c>
      <c r="F50" s="153"/>
      <c r="G50" s="153">
        <f>SUM(G51:G52)</f>
        <v>441</v>
      </c>
      <c r="H50" s="153">
        <f>SUM(H51:H52)</f>
        <v>300</v>
      </c>
      <c r="I50" s="153">
        <f>SUM(I51:I52)</f>
        <v>741</v>
      </c>
      <c r="J50" s="25"/>
      <c r="K50" s="153">
        <f>SUM(K51:K52)</f>
        <v>907</v>
      </c>
      <c r="L50" s="25"/>
    </row>
    <row r="51" spans="1:12" ht="12" customHeight="1">
      <c r="A51" s="23"/>
      <c r="B51" s="91" t="s">
        <v>68</v>
      </c>
      <c r="C51" s="120">
        <v>68</v>
      </c>
      <c r="D51" s="120">
        <v>43</v>
      </c>
      <c r="E51" s="120">
        <v>111</v>
      </c>
      <c r="F51" s="120"/>
      <c r="G51" s="120">
        <v>344</v>
      </c>
      <c r="H51" s="120">
        <v>176</v>
      </c>
      <c r="I51" s="120">
        <v>520</v>
      </c>
      <c r="J51" s="25"/>
      <c r="K51" s="25">
        <f>SUM(E51,I51)</f>
        <v>631</v>
      </c>
      <c r="L51" s="25"/>
    </row>
    <row r="52" spans="1:12" ht="12" customHeight="1">
      <c r="A52" s="23"/>
      <c r="B52" s="91" t="s">
        <v>55</v>
      </c>
      <c r="C52" s="120">
        <v>25</v>
      </c>
      <c r="D52" s="120">
        <v>30</v>
      </c>
      <c r="E52" s="120">
        <v>55</v>
      </c>
      <c r="F52" s="120"/>
      <c r="G52" s="120">
        <v>97</v>
      </c>
      <c r="H52" s="120">
        <v>124</v>
      </c>
      <c r="I52" s="120">
        <v>221</v>
      </c>
      <c r="J52" s="25"/>
      <c r="K52" s="25">
        <f>SUM(E52,I52)</f>
        <v>276</v>
      </c>
      <c r="L52" s="25"/>
    </row>
    <row r="53" spans="1:12" ht="12" customHeight="1">
      <c r="A53" s="23"/>
      <c r="B53" s="24"/>
      <c r="C53" s="153"/>
      <c r="D53" s="153"/>
      <c r="E53" s="153"/>
      <c r="F53" s="153"/>
      <c r="G53" s="153"/>
      <c r="H53" s="153"/>
      <c r="I53" s="153"/>
      <c r="J53" s="25"/>
      <c r="K53" s="25"/>
      <c r="L53" s="25"/>
    </row>
    <row r="54" spans="1:12" ht="12" customHeight="1">
      <c r="A54" s="23"/>
      <c r="B54" s="24"/>
      <c r="C54" s="153"/>
      <c r="D54" s="153"/>
      <c r="E54" s="153"/>
      <c r="F54" s="153"/>
      <c r="G54" s="153"/>
      <c r="H54" s="153"/>
      <c r="I54" s="153"/>
      <c r="J54" s="25"/>
      <c r="K54" s="25"/>
      <c r="L54" s="25"/>
    </row>
    <row r="55" spans="1:12" ht="12" customHeight="1">
      <c r="A55" s="23"/>
      <c r="B55" s="24"/>
      <c r="C55" s="153"/>
      <c r="D55" s="153"/>
      <c r="E55" s="153"/>
      <c r="F55" s="153"/>
      <c r="G55" s="153"/>
      <c r="H55" s="153"/>
      <c r="I55" s="153"/>
      <c r="J55" s="25"/>
      <c r="K55" s="25"/>
      <c r="L55" s="25"/>
    </row>
    <row r="56" spans="1:12" ht="12" customHeight="1">
      <c r="A56" s="23"/>
      <c r="B56" s="24"/>
      <c r="C56" s="153"/>
      <c r="D56" s="153"/>
      <c r="E56" s="153"/>
      <c r="F56" s="153"/>
      <c r="G56" s="153"/>
      <c r="H56" s="153"/>
      <c r="I56" s="153"/>
      <c r="J56" s="25"/>
      <c r="K56" s="25"/>
      <c r="L56" s="25"/>
    </row>
    <row r="57" spans="1:12" ht="12" customHeight="1">
      <c r="A57" s="23"/>
      <c r="B57" s="24"/>
      <c r="C57" s="153"/>
      <c r="D57" s="153"/>
      <c r="E57" s="153"/>
      <c r="F57" s="153"/>
      <c r="G57" s="153"/>
      <c r="H57" s="153"/>
      <c r="I57" s="153"/>
      <c r="J57" s="25"/>
      <c r="K57" s="25"/>
      <c r="L57" s="25"/>
    </row>
    <row r="58" spans="1:12" ht="12" customHeight="1">
      <c r="A58" s="23" t="s">
        <v>177</v>
      </c>
      <c r="B58" s="24"/>
      <c r="C58" s="153">
        <f>SUM(C59:C60)</f>
        <v>41</v>
      </c>
      <c r="D58" s="153">
        <f>SUM(D59:D60)</f>
        <v>12</v>
      </c>
      <c r="E58" s="153">
        <f>SUM(E59:E60)</f>
        <v>53</v>
      </c>
      <c r="F58" s="153"/>
      <c r="G58" s="153">
        <f>SUM(G59:G60)</f>
        <v>91</v>
      </c>
      <c r="H58" s="153">
        <f>SUM(H59:H60)</f>
        <v>51</v>
      </c>
      <c r="I58" s="153">
        <f>SUM(I59:I60)</f>
        <v>142</v>
      </c>
      <c r="J58" s="25"/>
      <c r="K58" s="153">
        <f>SUM(K59:K60)</f>
        <v>195</v>
      </c>
      <c r="L58" s="25"/>
    </row>
    <row r="59" spans="1:12" ht="12" customHeight="1">
      <c r="A59" s="23"/>
      <c r="B59" s="91" t="s">
        <v>68</v>
      </c>
      <c r="C59" s="120">
        <v>41</v>
      </c>
      <c r="D59" s="120">
        <v>12</v>
      </c>
      <c r="E59" s="120">
        <v>53</v>
      </c>
      <c r="F59" s="120"/>
      <c r="G59" s="120">
        <v>91</v>
      </c>
      <c r="H59" s="120">
        <v>51</v>
      </c>
      <c r="I59" s="120">
        <v>142</v>
      </c>
      <c r="J59" s="25"/>
      <c r="K59" s="25">
        <f>SUM(E59,I59)</f>
        <v>195</v>
      </c>
      <c r="L59" s="25"/>
    </row>
    <row r="60" spans="1:12" ht="12" customHeight="1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" customHeight="1">
      <c r="A61" s="75" t="s">
        <v>119</v>
      </c>
      <c r="B61" s="75"/>
      <c r="C61" s="71">
        <f>C62</f>
        <v>76</v>
      </c>
      <c r="D61" s="71">
        <f>D62</f>
        <v>1333</v>
      </c>
      <c r="E61" s="71">
        <f>E62</f>
        <v>1409</v>
      </c>
      <c r="F61" s="71"/>
      <c r="G61" s="71">
        <f>G62</f>
        <v>44</v>
      </c>
      <c r="H61" s="71">
        <f>H62</f>
        <v>375</v>
      </c>
      <c r="I61" s="71">
        <f>I62</f>
        <v>419</v>
      </c>
      <c r="J61" s="71"/>
      <c r="K61" s="71">
        <f>K62</f>
        <v>1828</v>
      </c>
      <c r="L61" s="25"/>
    </row>
    <row r="62" spans="1:12" ht="12" customHeight="1">
      <c r="A62" s="23" t="s">
        <v>71</v>
      </c>
      <c r="B62" s="23"/>
      <c r="C62" s="25">
        <f>SUM(C63)</f>
        <v>76</v>
      </c>
      <c r="D62" s="25">
        <f>SUM(D63)</f>
        <v>1333</v>
      </c>
      <c r="E62" s="25">
        <f>SUM(E63)</f>
        <v>1409</v>
      </c>
      <c r="F62" s="25"/>
      <c r="G62" s="25">
        <f>SUM(G63)</f>
        <v>44</v>
      </c>
      <c r="H62" s="25">
        <f>SUM(H63)</f>
        <v>375</v>
      </c>
      <c r="I62" s="25">
        <f>SUM(I63)</f>
        <v>419</v>
      </c>
      <c r="J62" s="25"/>
      <c r="K62" s="25">
        <f>E62+I62</f>
        <v>1828</v>
      </c>
      <c r="L62" s="25"/>
    </row>
    <row r="63" spans="1:12" ht="12" customHeight="1">
      <c r="A63" s="23"/>
      <c r="B63" s="23" t="s">
        <v>73</v>
      </c>
      <c r="C63" s="12">
        <v>76</v>
      </c>
      <c r="D63" s="12">
        <v>1333</v>
      </c>
      <c r="E63" s="12">
        <v>1409</v>
      </c>
      <c r="G63" s="12">
        <v>44</v>
      </c>
      <c r="H63" s="12">
        <v>375</v>
      </c>
      <c r="I63" s="12">
        <v>419</v>
      </c>
      <c r="K63" s="12">
        <v>1828</v>
      </c>
      <c r="L63" s="25"/>
    </row>
    <row r="64" spans="1:12" ht="12" customHeight="1">
      <c r="A64" s="4"/>
      <c r="B64" s="4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9" customHeight="1">
      <c r="A65" s="23"/>
      <c r="B65" s="23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2" customHeight="1">
      <c r="A66" s="75" t="s">
        <v>117</v>
      </c>
      <c r="B66" s="75"/>
      <c r="C66" s="71">
        <f>SUM(C61,C15,C10)</f>
        <v>1219</v>
      </c>
      <c r="D66" s="71">
        <f>SUM(D61,D15,D10)</f>
        <v>2098</v>
      </c>
      <c r="E66" s="71">
        <f>SUM(E61,E15,E10)</f>
        <v>3317</v>
      </c>
      <c r="F66" s="71"/>
      <c r="G66" s="71">
        <f>SUM(G61,G15,G10)</f>
        <v>3655</v>
      </c>
      <c r="H66" s="71">
        <f>SUM(H61,H15,H10)</f>
        <v>3517</v>
      </c>
      <c r="I66" s="71">
        <f>SUM(I61,I15,I10)</f>
        <v>7172</v>
      </c>
      <c r="J66" s="71"/>
      <c r="K66" s="71">
        <f>SUM(K61,K15,K10)</f>
        <v>10489</v>
      </c>
      <c r="L66" s="25"/>
    </row>
    <row r="67" spans="1:12" ht="9" customHeight="1">
      <c r="A67" s="4"/>
      <c r="B67" s="4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 customHeight="1">
      <c r="A68" s="23"/>
      <c r="B68" s="23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ht="11.25" customHeight="1">
      <c r="A69" s="100" t="s">
        <v>151</v>
      </c>
    </row>
    <row r="70" ht="11.25" customHeight="1">
      <c r="A70" s="99" t="s">
        <v>144</v>
      </c>
    </row>
    <row r="71" ht="11.25" customHeight="1">
      <c r="A71" s="14"/>
    </row>
    <row r="72" spans="1:12" ht="11.25" customHeight="1">
      <c r="A72" s="85" t="s">
        <v>118</v>
      </c>
      <c r="B72" s="23"/>
      <c r="C72" s="93"/>
      <c r="D72" s="93"/>
      <c r="E72" s="93"/>
      <c r="F72" s="25"/>
      <c r="G72" s="93"/>
      <c r="H72" s="93"/>
      <c r="I72" s="93"/>
      <c r="J72" s="25"/>
      <c r="K72" s="25"/>
      <c r="L72" s="25"/>
    </row>
    <row r="73" spans="1:12" ht="12" customHeight="1">
      <c r="A73" s="23"/>
      <c r="B73" s="23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222" ht="9" customHeight="1"/>
    <row r="223" ht="13.5" customHeight="1"/>
    <row r="224" ht="8.25" customHeight="1"/>
  </sheetData>
  <mergeCells count="1">
    <mergeCell ref="A1:K1"/>
  </mergeCells>
  <printOptions horizontalCentered="1"/>
  <pageMargins left="0.3937007874015748" right="0.3937007874015748" top="0.7874015748031497" bottom="0.3937007874015748" header="0.5118110236220472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2005-10-26T19:34:09Z</cp:lastPrinted>
  <dcterms:created xsi:type="dcterms:W3CDTF">2000-11-10T20:23:40Z</dcterms:created>
  <dcterms:modified xsi:type="dcterms:W3CDTF">2006-01-13T23:58:23Z</dcterms:modified>
  <cp:category/>
  <cp:version/>
  <cp:contentType/>
  <cp:contentStatus/>
</cp:coreProperties>
</file>