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4320" activeTab="2"/>
  </bookViews>
  <sheets>
    <sheet name="area const por funcion" sheetId="1" r:id="rId1"/>
    <sheet name="ar_x_dep" sheetId="2" r:id="rId2"/>
    <sheet name="cap_inst y por instalar" sheetId="3" r:id="rId3"/>
  </sheets>
  <definedNames>
    <definedName name="_xlnm.Print_Area" localSheetId="0">'area const por funcion'!$A$1:$F$58</definedName>
    <definedName name="_xlnm.Print_Area" localSheetId="2">'cap_inst y por instalar'!$A$1:$K$38</definedName>
    <definedName name="_xlnm.Print_Titles" localSheetId="1">'ar_x_dep'!$1:$7</definedName>
  </definedNames>
  <calcPr fullCalcOnLoad="1"/>
</workbook>
</file>

<file path=xl/sharedStrings.xml><?xml version="1.0" encoding="utf-8"?>
<sst xmlns="http://schemas.openxmlformats.org/spreadsheetml/2006/main" count="289" uniqueCount="254">
  <si>
    <t>(EDIFICIOS)</t>
  </si>
  <si>
    <t>Docencia</t>
  </si>
  <si>
    <t xml:space="preserve">Investigación </t>
  </si>
  <si>
    <t>Investigación</t>
  </si>
  <si>
    <t>Posgrado</t>
  </si>
  <si>
    <t>T O T A L</t>
  </si>
  <si>
    <t xml:space="preserve"> </t>
  </si>
  <si>
    <t>En construcción</t>
  </si>
  <si>
    <t>Conjuntos</t>
  </si>
  <si>
    <t>Edificios</t>
  </si>
  <si>
    <t>Interior de la República</t>
  </si>
  <si>
    <t>Ciudad Universitaria</t>
  </si>
  <si>
    <t>En C.U.</t>
  </si>
  <si>
    <t>Fuera de C.U.</t>
  </si>
  <si>
    <t>Total</t>
  </si>
  <si>
    <t>Subtotal</t>
  </si>
  <si>
    <t>Función</t>
  </si>
  <si>
    <t>m²</t>
  </si>
  <si>
    <t>ESCUELA NACIONAL PREPARATORIA</t>
  </si>
  <si>
    <t>Dirección General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</si>
  <si>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</si>
  <si>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</si>
  <si>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</si>
  <si>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</si>
  <si>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</si>
  <si>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</si>
  <si>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</si>
  <si>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</si>
  <si>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</si>
  <si>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</si>
  <si>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Coordinación</t>
  </si>
  <si>
    <t>Plantel Azcapotzalco</t>
  </si>
  <si>
    <t>Plantel Naucalpan</t>
  </si>
  <si>
    <t>Plantel Oriente</t>
  </si>
  <si>
    <t>Plantel Sur</t>
  </si>
  <si>
    <t>Plantel Vallejo</t>
  </si>
  <si>
    <t>ESCUELAS</t>
  </si>
  <si>
    <t>Escuela Nacional de Artes Plásticas</t>
  </si>
  <si>
    <t>Escuela Nacional de Enfermería y Obstetricia</t>
  </si>
  <si>
    <t>División SUA</t>
  </si>
  <si>
    <t>Escuela Nacional de Música</t>
  </si>
  <si>
    <t>Escuela Nacional de Trabajo Social</t>
  </si>
  <si>
    <t>FACULTADES</t>
  </si>
  <si>
    <t>Facultad de Arquitectura</t>
  </si>
  <si>
    <t>Centro de Investigaciones Urbano Arquitectónicas</t>
  </si>
  <si>
    <t>Centro de Investigaciones en Diseño Industrial</t>
  </si>
  <si>
    <t>Facultad de Ciencias</t>
  </si>
  <si>
    <t>Facultad de Ciencias Políticas y Sociales</t>
  </si>
  <si>
    <t>Educación Continua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</si>
  <si>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</si>
  <si>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</si>
  <si>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</si>
  <si>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</si>
  <si>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</si>
  <si>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</si>
  <si>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</si>
  <si>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</si>
  <si>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</si>
  <si>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</si>
  <si>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</si>
  <si>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Cuautitlán</t>
  </si>
  <si>
    <t>Facultad de Estudios Superiores Zaragoza</t>
  </si>
  <si>
    <t>Coordinación y Consejo Técnico de Humanidades</t>
  </si>
  <si>
    <t>Centro de Investigaciones Interdisciplinarias en Ciencias y Humanidades</t>
  </si>
  <si>
    <t>Centro de Investigaciones sobre América del Norte</t>
  </si>
  <si>
    <t>Centro Universitario de Investigaciones Bibliotecológicas</t>
  </si>
  <si>
    <t>Instituto de Investigaciones Antropológicas</t>
  </si>
  <si>
    <t>Instituto de Investigaciones Bibliográficas</t>
  </si>
  <si>
    <t>Biblioteca Nacional</t>
  </si>
  <si>
    <t>Hemeroteca Nacional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</si>
  <si>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</si>
  <si>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</si>
  <si>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</si>
  <si>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</si>
  <si>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</si>
  <si>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</si>
  <si>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</si>
  <si>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Coordinación y Consejo Técnico de la Investigación Científica</t>
  </si>
  <si>
    <t>Centro de Ciencias de la Atmósfera</t>
  </si>
  <si>
    <t>Centro de Investigación en Energía</t>
  </si>
  <si>
    <t>Instituto de Astronomía</t>
  </si>
  <si>
    <t>Instituto de Biología</t>
  </si>
  <si>
    <t>Jardín Botánico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</si>
  <si>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</si>
  <si>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</si>
  <si>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</si>
  <si>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</si>
  <si>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</si>
  <si>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</si>
  <si>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</si>
  <si>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</si>
  <si>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</si>
  <si>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</si>
  <si>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</si>
  <si>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</si>
  <si>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</si>
  <si>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Química</t>
  </si>
  <si>
    <t>EXTENSIÓN Y DIVULGACIÓN UNIVERSITARIA</t>
  </si>
  <si>
    <t>Centro de Enseñanza de Lenguas Extranjeras</t>
  </si>
  <si>
    <t>Centro de Enseñanza para Extranjeros</t>
  </si>
  <si>
    <t>Escuela de Extensión en Hull, Canadá</t>
  </si>
  <si>
    <t>Centro Universitario de Estudios Cinematográficos</t>
  </si>
  <si>
    <t>Centro Universitario de Teatro</t>
  </si>
  <si>
    <t>Coordinación de Difusión Cultural</t>
  </si>
  <si>
    <t>Dirección de Literatura</t>
  </si>
  <si>
    <t>Dirección General de Radio UNAM</t>
  </si>
  <si>
    <t>Dirección General de Actividades Deportivas y Recreativas</t>
  </si>
  <si>
    <t>Dirección General de Asuntos del Personal Académico</t>
  </si>
  <si>
    <t>Dirección General de Bibliotecas</t>
  </si>
  <si>
    <t>Dirección General de Estudios de Posgrado</t>
  </si>
  <si>
    <t>Dirección General de Incorporación y Revalidación de Estudios</t>
  </si>
  <si>
    <t>Dirección General de Servicios de Cómputo Académico</t>
  </si>
  <si>
    <t>Dirección General de Servicios Médicos</t>
  </si>
  <si>
    <t>Unidad de Desarrollo Infantil</t>
  </si>
  <si>
    <t>Dirección General de Asuntos Jurídicos</t>
  </si>
  <si>
    <t>Dirección General de Control e Informática</t>
  </si>
  <si>
    <t>Dirección General de Estudios de Legislación Universitaria</t>
  </si>
  <si>
    <t>Dirección General de Finanzas</t>
  </si>
  <si>
    <t>Dirección General de Personal</t>
  </si>
  <si>
    <t>Dirección General de Proveeduría</t>
  </si>
  <si>
    <t>Dirección General del Patrimonio Universitario</t>
  </si>
  <si>
    <t>Oficina del Abogado General</t>
  </si>
  <si>
    <t>Oficina del Rector</t>
  </si>
  <si>
    <t>Oficina del Secretario Administrativo</t>
  </si>
  <si>
    <t>Oficina del Secretario General</t>
  </si>
  <si>
    <t>Oficina del Tesorero</t>
  </si>
  <si>
    <t>Defensoría de los Derechos Universitarios</t>
  </si>
  <si>
    <t>Dirección General de Administración Escolar</t>
  </si>
  <si>
    <t>Dirección General de Evaluación Educativa</t>
  </si>
  <si>
    <t>Dirección General de Orientación y Servicios Educativos</t>
  </si>
  <si>
    <t>Auditoría Interna</t>
  </si>
  <si>
    <t>Dirección General de Actividades Cinematográficas</t>
  </si>
  <si>
    <t>Unidad Juriquilla</t>
  </si>
  <si>
    <t>Coordinación de Investigación</t>
  </si>
  <si>
    <t>Dirección General de Servicios Generales</t>
  </si>
  <si>
    <t>Instituto de Biotecnología</t>
  </si>
  <si>
    <t>FUENTE: Dirección General de Obras y Conservación, UNAM.</t>
  </si>
  <si>
    <t>Área metropolitana</t>
  </si>
  <si>
    <t>Área construida</t>
  </si>
  <si>
    <t>Área en construcción</t>
  </si>
  <si>
    <t>Facultad de Estudios Superiores Iztacala</t>
  </si>
  <si>
    <t>Centro de Enseñanza para Extranjeros en Taxco, Gro.</t>
  </si>
  <si>
    <t>Extensión Universitaria</t>
  </si>
  <si>
    <t>Universitaria</t>
  </si>
  <si>
    <t>Institucional</t>
  </si>
  <si>
    <t>Gestión Institucional</t>
  </si>
  <si>
    <t>Dirección General de Comunicación Social</t>
  </si>
  <si>
    <t>Museo Universitario del Chopo</t>
  </si>
  <si>
    <t>Unidad Coordinadora de Servicios Académicos</t>
  </si>
  <si>
    <t>Dirección General de Atención a la Comunidad Universitaria</t>
  </si>
  <si>
    <t>GESTIÓN, PLANEACIÓN Y REGULACIÓN INSTITUCIONAL</t>
  </si>
  <si>
    <t>Oficina del Contralor</t>
  </si>
  <si>
    <t>Programa Universitario de Estudios sobre la Ciudad</t>
  </si>
  <si>
    <t>Dirección de Relaciones Laborales</t>
  </si>
  <si>
    <t>Centro de Ciencias Aplicadas y Desarrollo Tecnológico</t>
  </si>
  <si>
    <t>Dirección General de Música</t>
  </si>
  <si>
    <t>Dirección General de Servicios Administrativos</t>
  </si>
  <si>
    <t>APOYO A LA DOCENCIA E INVESTIGACIÓN Y SERVICIOS A ESTUDIANTES</t>
  </si>
  <si>
    <t>Unidad para el Desarrollo de Planes y Programas</t>
  </si>
  <si>
    <t>Dirección General de Responsabilidades, Inconformidades y Registro Patrimonial</t>
  </si>
  <si>
    <t>Centros Educativos Multidisciplinarios</t>
  </si>
  <si>
    <t>Facultad de Estudios Superiores Acatlán</t>
  </si>
  <si>
    <t>Programa Universitario de Estudios de Género</t>
  </si>
  <si>
    <t>Coordinación de Plataformas Oceanográficas</t>
  </si>
  <si>
    <t>Dirección General de Divulgación de la Ciencia</t>
  </si>
  <si>
    <t>Coordinación de Servicios Administrativos en Juriquilla, Qro.</t>
  </si>
  <si>
    <t>Unidad de Programas de Posgrado</t>
  </si>
  <si>
    <t>Unidad Administrativa de la Torre de Ingeniería</t>
  </si>
  <si>
    <t>Unidad de Coordinación de la Contraloría</t>
  </si>
  <si>
    <t>Extranjero</t>
  </si>
  <si>
    <t>Facultad de Estudios Superiores Aragón</t>
  </si>
  <si>
    <t>Dirección de Danza</t>
  </si>
  <si>
    <t>Dirección de Teatro</t>
  </si>
  <si>
    <t>Coordinación de Servicios Administrativos en Morelia, Mich.</t>
  </si>
  <si>
    <t>Unidad Coordinadora de Vinculación con Egresados</t>
  </si>
  <si>
    <t>Dirección General de Planeación</t>
  </si>
  <si>
    <t>Oficina del Secretario de Desarrollo Institucional</t>
  </si>
  <si>
    <t>Extensión</t>
  </si>
  <si>
    <t>Gestión</t>
  </si>
  <si>
    <t xml:space="preserve">Posgrado </t>
  </si>
  <si>
    <t>Unidad Sisal, Yucatán</t>
  </si>
  <si>
    <t>Centro de Enseñanza, Investigación y Extensión en Tequisquiapan, Qro.</t>
  </si>
  <si>
    <t>Programa Universitario México, Nación Multicultural</t>
  </si>
  <si>
    <t>Centro de Ciencias Genómicas</t>
  </si>
  <si>
    <t>Centro de Enseñanza Práctica e Investigación en Producción y Salud Animal en Topilejo, D.F.</t>
  </si>
  <si>
    <t>Centro de Enseñanza, Investigación y Extensión en Ganadería Tropical en Martínez de la Torre, Ver.</t>
  </si>
  <si>
    <t>Centro de Enseñanza, Investigación y Extensión en Producción Agro Silvo-Pastoril en Chapa de Mota, Edo. de México</t>
  </si>
  <si>
    <t>Centro de Enseñanza, Investigación y Extensión en Producción Ovina en Tres Marías, Morelos</t>
  </si>
  <si>
    <t>Centro de Enseñanza, Investigación y Extensión en Producción Porcina en Jilotepec, Edo. de México</t>
  </si>
  <si>
    <t>Centro de Enseñanza, Investigación y Extensión en Producción Avícola en Tláhuac, D.F.</t>
  </si>
  <si>
    <t>Posgrado e Investigación</t>
  </si>
  <si>
    <t>Coordinación de Universidad Abierta y Educación a Distancia</t>
  </si>
  <si>
    <t>Estación Puerto Morelos, Q.R.</t>
  </si>
  <si>
    <t>Casa del Lago "Maestro Juan José Arreola"</t>
  </si>
  <si>
    <t>Escuela Permanente de Extensión en San Antonio, Texas</t>
  </si>
  <si>
    <t>Dirección General de Televisión Universitaria</t>
  </si>
  <si>
    <t>Unidad Coordinadora de Servicios de Apoyo Administrativo a Junta de Gobierno y Consejos Académicos de Área</t>
  </si>
  <si>
    <t>Cuerpos de</t>
  </si>
  <si>
    <t>b</t>
  </si>
  <si>
    <t>Clínicas</t>
  </si>
  <si>
    <t>Centro Coordinador y Difusor de los Estudios Latinoamericanos</t>
  </si>
  <si>
    <t>Unidad del Programa de Investigaciones Multidisciplinarias sobre Mesoamérica y el Sureste, San Cristóbal de las Casas, Chiapas</t>
  </si>
  <si>
    <t>Instituto de Investigaciones sobre la Universidad y la Educación</t>
  </si>
  <si>
    <t>Centro de Física Aplicada y Tecnología Avanzada en Juriquilla, Qro.</t>
  </si>
  <si>
    <t>Centro de Geociencias en Juriquilla, Qro.</t>
  </si>
  <si>
    <t>Centro de Radioastronomía y Astrofísica en Morelia, Mich.</t>
  </si>
  <si>
    <t>Instituto de Astronomía Ciudad Universitaria</t>
  </si>
  <si>
    <t>Centro de Alta Tecnología de Educación a Distancia en Tlaxcala</t>
  </si>
  <si>
    <t>Estación Mazatlán, Sinaloa</t>
  </si>
  <si>
    <t>Observatorio de Centelleo Interplanetario en Coeneo, Mich.</t>
  </si>
  <si>
    <t>Unidad Académica de Geografía en Morelia, Mich.</t>
  </si>
  <si>
    <t>Instituto de Matemáticas Unidad Morelia, Mich.</t>
  </si>
  <si>
    <t>Instituto de Matemáticas Unidad Cuernavaca, Mor.</t>
  </si>
  <si>
    <t>Instituto de Neurobiología en Querétaro, Qro.</t>
  </si>
  <si>
    <t>Dirección General de Artes Visuales</t>
  </si>
  <si>
    <t xml:space="preserve">Dirección General de Publicaciones </t>
  </si>
  <si>
    <t>Coordinación de Vinculación con el Consejo Universitario</t>
  </si>
  <si>
    <t>Oficina del Consejo Académico del Bachillerato</t>
  </si>
  <si>
    <t>Coordinación de Asesores</t>
  </si>
  <si>
    <t>Dirección General de Obras y Servicios Generales</t>
  </si>
  <si>
    <t xml:space="preserve">Dirección General de Presupuesto </t>
  </si>
  <si>
    <t xml:space="preserve">Oficina del Secretario de Servicios a la Comunidad </t>
  </si>
  <si>
    <t>Tiendas de Autoservicio de la UNAM</t>
  </si>
  <si>
    <r>
      <t>b</t>
    </r>
    <r>
      <rPr>
        <sz val="8"/>
        <rFont val="Arial"/>
        <family val="0"/>
      </rPr>
      <t xml:space="preserve"> Se incluyen 34 cuerpos de edificios usados por la UNAM que no son de su propiedad.</t>
    </r>
  </si>
  <si>
    <t>Instituto de Ciencias Físicas</t>
  </si>
  <si>
    <t>UNAM. PLANTA FÍSICA</t>
  </si>
  <si>
    <t>CAPACIDAD INSTALADA 2006</t>
  </si>
  <si>
    <t>ÁREA CONSTRUIDA (m²)</t>
  </si>
  <si>
    <t>ÁREA CONSTRUIDA ASIGNADA POR FUNCIÓN</t>
  </si>
  <si>
    <t>ÁREA CONSTRUIDA ASIGNADA POR DEPENDENCIA</t>
  </si>
  <si>
    <t>Subsistema / Dependencia</t>
  </si>
  <si>
    <t>SISTEMA UNIVERSIDAD ABIERTA</t>
  </si>
  <si>
    <t>INSTITUTOS Y CENTROS DE LA INVESTIGACIÓN HUMANÍSTICA</t>
  </si>
  <si>
    <t>INSTITUTOS Y CENTROS DE LA INVESTIGACIÓN CIENTÍFICA</t>
  </si>
  <si>
    <t>Construida</t>
  </si>
  <si>
    <t>Área construida no propiedad de la UNAM</t>
  </si>
  <si>
    <t>CAPACIDAD INSTALADA POR ZONA GEOGRÁFICA</t>
  </si>
  <si>
    <r>
      <t>a</t>
    </r>
    <r>
      <rPr>
        <sz val="8"/>
        <rFont val="Arial"/>
        <family val="2"/>
      </rPr>
      <t xml:space="preserve"> Se refiere a edificios que pertenecen a la UNAM usados temporalmente por otra institución.</t>
    </r>
  </si>
  <si>
    <r>
      <t>b</t>
    </r>
    <r>
      <rPr>
        <sz val="8"/>
        <rFont val="Arial"/>
        <family val="2"/>
      </rPr>
      <t xml:space="preserve"> Incluye áreas de indivisos, desocupadas y de edificios de productos.  </t>
    </r>
  </si>
  <si>
    <t>Áreas de indivisos, desocupadas o de edificios de productos</t>
  </si>
  <si>
    <r>
      <t>Área de edificios de productos</t>
    </r>
    <r>
      <rPr>
        <vertAlign val="superscript"/>
        <sz val="10"/>
        <rFont val="Arial"/>
        <family val="0"/>
      </rPr>
      <t>a</t>
    </r>
  </si>
  <si>
    <r>
      <t>Otra</t>
    </r>
    <r>
      <rPr>
        <vertAlign val="superscript"/>
        <sz val="10"/>
        <rFont val="Arial"/>
        <family val="0"/>
      </rPr>
      <t>b</t>
    </r>
  </si>
  <si>
    <t>Centro de Ciencias de la Materia Condensada en Ensenada, B.C.</t>
  </si>
  <si>
    <t>Centro de Investigaciones en Ecosistemas en Morelia, Mich.</t>
  </si>
  <si>
    <t>Observatorio Astronómico Nacional en San Pedro Mártir, B.C.</t>
  </si>
  <si>
    <t xml:space="preserve">Observatorio Astronómico Nacional en Tonantzintla, Puebla </t>
  </si>
  <si>
    <t>Estación de Biología Tropical "Los Tuxtlas" en Veracruz, Ver.</t>
  </si>
  <si>
    <t>Estación de Investigación, Experimentación y Difusión "Chamela" en Jalisco</t>
  </si>
  <si>
    <t>Estación Regional del Noroeste en Hermosillo, Son.</t>
  </si>
  <si>
    <t>Escuela de Extensión Educativa para Extranjeros en Chicago, Illinois</t>
  </si>
  <si>
    <t>Unidad de Coordinación de la Tesorería</t>
  </si>
  <si>
    <t>Centro Regional de Investigaciones Multidisciplinarias</t>
  </si>
  <si>
    <t>Unidad de Seminarios "Dr. Ignacio Chávez"</t>
  </si>
  <si>
    <t>Oficina de Colaboración Interinstitucional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</si>
</sst>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&quot; Pts&quot;;\-#,##0&quot; Pts&quot;"/>
    <numFmt numFmtId="195" formatCode="#,##0&quot; Pts&quot;;[Red]\-#,##0&quot; Pts&quot;"/>
    <numFmt numFmtId="196" formatCode="#,##0.00&quot; Pts&quot;;\-#,##0.00&quot; Pts&quot;"/>
    <numFmt numFmtId="197" formatCode="#,##0.00&quot; Pts&quot;;[Red]\-#,##0.00&quot; Pts&quot;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0.00000000"/>
    <numFmt numFmtId="206" formatCode="[$-80A]dddd\,\ dd&quot; de &quot;mmmm&quot; de &quot;yyyy"/>
    <numFmt numFmtId="207" formatCode="[$-80A]hh:mm:ss\ AM/PM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vertAlign val="superscript"/>
      <sz val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20" fillId="6" borderId="0" applyNumberFormat="0" applyBorder="0" applyAlignment="0" applyProtection="0"/>
    <xf numFmtId="0" fontId="25" fillId="11" borderId="1" applyNumberFormat="0" applyAlignment="0" applyProtection="0"/>
    <xf numFmtId="0" fontId="27" fillId="12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4" fillId="11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3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0" fontId="1" fillId="0" borderId="0" xfId="0" applyFont="1" applyAlignment="1">
      <alignment/>
    </xf>
    <xf numFmtId="1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20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1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 wrapText="1"/>
    </xf>
    <xf numFmtId="1" fontId="0" fillId="0" borderId="0" xfId="0" applyNumberFormat="1" applyFont="1" applyFill="1" applyAlignment="1">
      <alignment wrapText="1"/>
    </xf>
    <xf numFmtId="0" fontId="13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0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E6934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8AD844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A6">
      <selection activeCell="E47" sqref="E47"/>
    </sheetView>
  </sheetViews>
  <sheetFormatPr defaultColWidth="11.421875" defaultRowHeight="12.75"/>
  <cols>
    <col min="1" max="1" width="36.140625" style="0" customWidth="1"/>
    <col min="5" max="5" width="46.7109375" style="0" customWidth="1"/>
  </cols>
  <sheetData>
    <row r="1" spans="1:4" ht="14.25" customHeight="1">
      <c r="A1" s="88" t="s">
        <v>225</v>
      </c>
      <c r="B1" s="88"/>
      <c r="C1" s="88"/>
      <c r="D1" s="88"/>
    </row>
    <row r="2" spans="1:4" ht="14.25" customHeight="1">
      <c r="A2" s="89" t="s">
        <v>227</v>
      </c>
      <c r="B2" s="89"/>
      <c r="C2" s="89"/>
      <c r="D2" s="89"/>
    </row>
    <row r="3" spans="1:4" ht="14.25" customHeight="1">
      <c r="A3" s="89">
        <v>2006</v>
      </c>
      <c r="B3" s="89"/>
      <c r="C3" s="89"/>
      <c r="D3" s="89"/>
    </row>
    <row r="4" spans="1:4" ht="14.25" customHeight="1">
      <c r="A4" s="20"/>
      <c r="B4" s="21"/>
      <c r="C4" s="20"/>
      <c r="D4" s="20"/>
    </row>
    <row r="5" spans="1:4" ht="9" customHeight="1">
      <c r="A5" s="8"/>
      <c r="B5" s="8"/>
      <c r="C5" s="8"/>
      <c r="D5" s="8"/>
    </row>
    <row r="6" spans="1:4" ht="12.75">
      <c r="A6" s="8"/>
      <c r="B6" s="24" t="s">
        <v>12</v>
      </c>
      <c r="C6" s="24" t="s">
        <v>13</v>
      </c>
      <c r="D6" s="24" t="s">
        <v>14</v>
      </c>
    </row>
    <row r="7" spans="1:4" ht="9" customHeight="1">
      <c r="A7" s="10"/>
      <c r="B7" s="10"/>
      <c r="C7" s="10"/>
      <c r="D7" s="10"/>
    </row>
    <row r="8" spans="1:4" ht="12.75">
      <c r="A8" s="8"/>
      <c r="B8" s="8"/>
      <c r="C8" s="8"/>
      <c r="D8" s="8"/>
    </row>
    <row r="9" spans="1:5" ht="12.75">
      <c r="A9" s="69" t="s">
        <v>138</v>
      </c>
      <c r="B9" s="6">
        <f>1096633+1889</f>
        <v>1098522</v>
      </c>
      <c r="C9" s="6">
        <f>1049778+13431+4617</f>
        <v>1067826</v>
      </c>
      <c r="D9" s="6">
        <f>SUM(B9:C9)</f>
        <v>2166348</v>
      </c>
      <c r="E9" s="69"/>
    </row>
    <row r="10" spans="1:5" ht="14.25">
      <c r="A10" s="69" t="s">
        <v>240</v>
      </c>
      <c r="B10" s="6">
        <v>1245</v>
      </c>
      <c r="C10" s="6">
        <v>9973</v>
      </c>
      <c r="D10" s="6">
        <f>SUM(B10:C10)</f>
        <v>11218</v>
      </c>
      <c r="E10" s="69"/>
    </row>
    <row r="11" spans="1:5" ht="12.75">
      <c r="A11" s="69"/>
      <c r="B11" s="6"/>
      <c r="C11" s="6"/>
      <c r="D11" s="6"/>
      <c r="E11" s="69"/>
    </row>
    <row r="12" spans="1:5" ht="12.75">
      <c r="A12" s="69" t="s">
        <v>15</v>
      </c>
      <c r="B12" s="6">
        <f>SUM(B9:B11)</f>
        <v>1099767</v>
      </c>
      <c r="C12" s="6">
        <f>SUM(C9:C11)</f>
        <v>1077799</v>
      </c>
      <c r="D12" s="6">
        <f>SUM(B12:C12)</f>
        <v>2177566</v>
      </c>
      <c r="E12" s="69"/>
    </row>
    <row r="13" spans="1:5" ht="12.75">
      <c r="A13" s="69"/>
      <c r="B13" s="6"/>
      <c r="C13" s="6"/>
      <c r="D13" s="6"/>
      <c r="E13" s="69"/>
    </row>
    <row r="14" spans="1:5" ht="12.75">
      <c r="A14" s="69" t="s">
        <v>139</v>
      </c>
      <c r="B14" s="6">
        <v>12282</v>
      </c>
      <c r="C14" s="6">
        <v>5542</v>
      </c>
      <c r="D14" s="6">
        <f>SUM(B14:C14)</f>
        <v>17824</v>
      </c>
      <c r="E14" s="69"/>
    </row>
    <row r="15" spans="1:5" ht="12.75">
      <c r="A15" s="69" t="s">
        <v>235</v>
      </c>
      <c r="B15" s="6"/>
      <c r="C15" s="6">
        <v>29811</v>
      </c>
      <c r="D15" s="6">
        <f>SUM(B15:C15)</f>
        <v>29811</v>
      </c>
      <c r="E15" s="69"/>
    </row>
    <row r="16" spans="1:5" ht="12.75">
      <c r="A16" s="70"/>
      <c r="B16" s="71"/>
      <c r="C16" s="71"/>
      <c r="D16" s="71"/>
      <c r="E16" s="69"/>
    </row>
    <row r="17" spans="1:5" ht="9" customHeight="1">
      <c r="A17" s="69"/>
      <c r="B17" s="6"/>
      <c r="C17" s="6"/>
      <c r="D17" s="6"/>
      <c r="E17" s="69"/>
    </row>
    <row r="18" spans="1:5" ht="12.75">
      <c r="A18" s="72" t="s">
        <v>5</v>
      </c>
      <c r="B18" s="73">
        <f>SUM(B12,B14:B15)</f>
        <v>1112049</v>
      </c>
      <c r="C18" s="73">
        <f>SUM(C12,C14:C15)</f>
        <v>1113152</v>
      </c>
      <c r="D18" s="73">
        <f>SUM(D12:D15)</f>
        <v>2225201</v>
      </c>
      <c r="E18" s="69"/>
    </row>
    <row r="19" spans="1:4" ht="9" customHeight="1">
      <c r="A19" s="1"/>
      <c r="B19" s="1"/>
      <c r="C19" s="1"/>
      <c r="D19" s="1"/>
    </row>
    <row r="21" spans="5:7" ht="14.25" customHeight="1">
      <c r="E21" s="88" t="s">
        <v>225</v>
      </c>
      <c r="F21" s="88"/>
      <c r="G21" s="52"/>
    </row>
    <row r="22" spans="5:6" ht="14.25" customHeight="1">
      <c r="E22" s="89" t="s">
        <v>228</v>
      </c>
      <c r="F22" s="89"/>
    </row>
    <row r="23" spans="5:6" ht="14.25" customHeight="1">
      <c r="E23" s="89">
        <v>2006</v>
      </c>
      <c r="F23" s="89"/>
    </row>
    <row r="24" spans="5:6" ht="14.25" customHeight="1">
      <c r="E24" s="28"/>
      <c r="F24" s="28"/>
    </row>
    <row r="25" ht="9" customHeight="1"/>
    <row r="26" spans="5:6" ht="12.75">
      <c r="E26" s="23" t="s">
        <v>16</v>
      </c>
      <c r="F26" s="24" t="s">
        <v>17</v>
      </c>
    </row>
    <row r="27" spans="5:6" ht="9" customHeight="1">
      <c r="E27" s="10"/>
      <c r="F27" s="10"/>
    </row>
    <row r="28" ht="12.75">
      <c r="I28" s="54">
        <f>+F29/$F$36*100</f>
        <v>64.84187271172357</v>
      </c>
    </row>
    <row r="29" spans="5:9" ht="12.75">
      <c r="E29" s="69" t="s">
        <v>1</v>
      </c>
      <c r="F29" s="6">
        <f>1437148+5714</f>
        <v>1442862</v>
      </c>
      <c r="G29" s="54">
        <f>+F29/$F$36*100</f>
        <v>64.84187271172357</v>
      </c>
      <c r="I29" s="54">
        <f>+F30/$F$36*100</f>
        <v>20.987362489950346</v>
      </c>
    </row>
    <row r="30" spans="5:9" ht="12.75">
      <c r="E30" s="69" t="s">
        <v>3</v>
      </c>
      <c r="F30" s="6">
        <f>459151+7860</f>
        <v>467011</v>
      </c>
      <c r="G30" s="54">
        <f>+F30/$F$36*100</f>
        <v>20.987362489950346</v>
      </c>
      <c r="I30" s="54">
        <f>+F31/$F$36*100</f>
        <v>9.842751284041306</v>
      </c>
    </row>
    <row r="31" spans="5:9" ht="12.75">
      <c r="E31" s="69" t="s">
        <v>142</v>
      </c>
      <c r="F31" s="6">
        <f>212658+6363</f>
        <v>219021</v>
      </c>
      <c r="G31" s="54">
        <f>+F31/$F$36*100</f>
        <v>9.842751284041306</v>
      </c>
      <c r="I31" s="54">
        <f>+F32/$F$36*100</f>
        <v>2.672882135141949</v>
      </c>
    </row>
    <row r="32" spans="5:9" ht="12.75">
      <c r="E32" s="69" t="s">
        <v>145</v>
      </c>
      <c r="F32" s="6">
        <v>59477</v>
      </c>
      <c r="G32" s="54">
        <f>+F32/$F$36*100</f>
        <v>2.672882135141949</v>
      </c>
      <c r="I32" s="54">
        <f>+F33/$F$36*100</f>
        <v>1.655131379142828</v>
      </c>
    </row>
    <row r="33" spans="5:9" ht="14.25">
      <c r="E33" s="69" t="s">
        <v>241</v>
      </c>
      <c r="F33" s="6">
        <v>36830</v>
      </c>
      <c r="G33" s="54">
        <f>+F33/$F$36*100</f>
        <v>1.655131379142828</v>
      </c>
      <c r="I33" s="54"/>
    </row>
    <row r="34" spans="5:9" ht="12.75">
      <c r="E34" s="1"/>
      <c r="F34" s="4"/>
      <c r="G34" s="53"/>
      <c r="I34" s="54"/>
    </row>
    <row r="35" spans="6:9" ht="9" customHeight="1">
      <c r="F35" s="3"/>
      <c r="G35" s="53"/>
      <c r="I35" s="54">
        <f>+F36/$F$36*100</f>
        <v>100</v>
      </c>
    </row>
    <row r="36" spans="5:9" ht="12.75" customHeight="1">
      <c r="E36" s="31" t="s">
        <v>5</v>
      </c>
      <c r="F36" s="32">
        <f>SUM(F29:F34)</f>
        <v>2225201</v>
      </c>
      <c r="G36" s="54">
        <f>+F36/$F$36*100</f>
        <v>100</v>
      </c>
      <c r="I36" s="53"/>
    </row>
    <row r="37" spans="5:7" ht="9" customHeight="1">
      <c r="E37" s="1"/>
      <c r="F37" s="1"/>
      <c r="G37" s="53"/>
    </row>
    <row r="38" ht="9" customHeight="1"/>
    <row r="42" ht="8.25" customHeight="1"/>
    <row r="43" ht="12" customHeight="1"/>
    <row r="44" ht="8.25" customHeight="1"/>
    <row r="47" ht="12.75">
      <c r="B47" s="38"/>
    </row>
    <row r="52" ht="8.25" customHeight="1"/>
    <row r="53" ht="12.75">
      <c r="B53" s="37"/>
    </row>
    <row r="55" s="2" customFormat="1" ht="11.25">
      <c r="A55" s="68" t="s">
        <v>237</v>
      </c>
    </row>
    <row r="56" s="2" customFormat="1" ht="11.25">
      <c r="A56" s="68" t="s">
        <v>238</v>
      </c>
    </row>
    <row r="58" ht="12.75">
      <c r="A58" s="2" t="s">
        <v>136</v>
      </c>
    </row>
  </sheetData>
  <sheetProtection/>
  <mergeCells count="6">
    <mergeCell ref="A1:D1"/>
    <mergeCell ref="E21:F21"/>
    <mergeCell ref="E22:F22"/>
    <mergeCell ref="E23:F23"/>
    <mergeCell ref="A2:D2"/>
    <mergeCell ref="A3:D3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6"/>
  <sheetViews>
    <sheetView zoomScale="75" zoomScaleNormal="75" zoomScaleSheetLayoutView="75" zoomScalePageLayoutView="0" workbookViewId="0" topLeftCell="A1">
      <selection activeCell="C246" sqref="C246"/>
    </sheetView>
  </sheetViews>
  <sheetFormatPr defaultColWidth="11.421875" defaultRowHeight="12.75"/>
  <cols>
    <col min="1" max="1" width="2.140625" style="26" customWidth="1"/>
    <col min="2" max="2" width="2.28125" style="26" customWidth="1"/>
    <col min="3" max="3" width="104.8515625" style="26" customWidth="1"/>
    <col min="4" max="4" width="13.421875" style="29" customWidth="1"/>
    <col min="5" max="5" width="0.85546875" style="26" customWidth="1"/>
    <col min="6" max="16384" width="11.421875" style="26" customWidth="1"/>
  </cols>
  <sheetData>
    <row r="1" spans="1:4" ht="14.25" customHeight="1">
      <c r="A1" s="88" t="s">
        <v>225</v>
      </c>
      <c r="B1" s="88"/>
      <c r="C1" s="88"/>
      <c r="D1" s="88"/>
    </row>
    <row r="2" spans="1:4" ht="14.25" customHeight="1">
      <c r="A2" s="45" t="s">
        <v>229</v>
      </c>
      <c r="B2" s="45"/>
      <c r="C2" s="19"/>
      <c r="D2" s="47"/>
    </row>
    <row r="3" spans="1:4" ht="14.25" customHeight="1">
      <c r="A3" s="45">
        <v>2006</v>
      </c>
      <c r="B3" s="45"/>
      <c r="C3" s="19"/>
      <c r="D3" s="47"/>
    </row>
    <row r="4" spans="1:5" ht="14.25" customHeight="1">
      <c r="A4" s="10"/>
      <c r="B4" s="10"/>
      <c r="C4" s="10"/>
      <c r="D4" s="22"/>
      <c r="E4" s="27"/>
    </row>
    <row r="5" spans="1:4" ht="9" customHeight="1">
      <c r="A5" s="8"/>
      <c r="B5" s="8"/>
      <c r="C5" s="8"/>
      <c r="D5" s="11"/>
    </row>
    <row r="6" spans="1:4" ht="12" customHeight="1">
      <c r="A6" s="36" t="s">
        <v>230</v>
      </c>
      <c r="B6" s="12"/>
      <c r="C6" s="8"/>
      <c r="D6" s="55" t="s">
        <v>17</v>
      </c>
    </row>
    <row r="7" spans="1:5" ht="9" customHeight="1">
      <c r="A7" s="13"/>
      <c r="B7" s="13"/>
      <c r="C7" s="10"/>
      <c r="D7" s="22"/>
      <c r="E7" s="27"/>
    </row>
    <row r="8" spans="1:4" ht="12.75" customHeight="1">
      <c r="A8" s="12"/>
      <c r="B8" s="12"/>
      <c r="C8" s="8"/>
      <c r="D8" s="11"/>
    </row>
    <row r="9" spans="1:4" ht="12.75" customHeight="1">
      <c r="A9" s="44" t="s">
        <v>232</v>
      </c>
      <c r="B9" s="44"/>
      <c r="C9" s="35"/>
      <c r="D9" s="43">
        <f>SUM(D10:D31)</f>
        <v>135020</v>
      </c>
    </row>
    <row r="10" spans="2:4" ht="12.75" customHeight="1">
      <c r="B10" s="46" t="s">
        <v>62</v>
      </c>
      <c r="C10" s="46"/>
      <c r="D10" s="30">
        <v>11331</v>
      </c>
    </row>
    <row r="11" spans="2:4" ht="12.75" customHeight="1">
      <c r="B11" s="26" t="s">
        <v>200</v>
      </c>
      <c r="C11" s="46"/>
      <c r="D11" s="30">
        <v>2338</v>
      </c>
    </row>
    <row r="12" spans="2:4" ht="12.75" customHeight="1">
      <c r="B12" s="46" t="s">
        <v>63</v>
      </c>
      <c r="C12" s="46"/>
      <c r="D12" s="30">
        <v>1950</v>
      </c>
    </row>
    <row r="13" spans="2:4" ht="12.75" customHeight="1">
      <c r="B13" s="46" t="s">
        <v>64</v>
      </c>
      <c r="C13" s="46"/>
      <c r="D13" s="30">
        <v>2925</v>
      </c>
    </row>
    <row r="14" spans="2:4" ht="12.75" customHeight="1">
      <c r="B14" s="46" t="s">
        <v>251</v>
      </c>
      <c r="C14" s="46"/>
      <c r="D14" s="30">
        <v>2184</v>
      </c>
    </row>
    <row r="15" spans="2:4" ht="12.75" customHeight="1">
      <c r="B15" s="46" t="s">
        <v>65</v>
      </c>
      <c r="C15" s="46"/>
      <c r="D15" s="30">
        <v>2488</v>
      </c>
    </row>
    <row r="16" spans="2:4" ht="12.75" customHeight="1">
      <c r="B16" s="46" t="s">
        <v>66</v>
      </c>
      <c r="C16" s="46"/>
      <c r="D16" s="30">
        <v>8571</v>
      </c>
    </row>
    <row r="17" spans="3:4" ht="12.75" customHeight="1">
      <c r="C17" s="56" t="s">
        <v>201</v>
      </c>
      <c r="D17" s="30">
        <v>716</v>
      </c>
    </row>
    <row r="18" spans="2:4" ht="12.75" customHeight="1">
      <c r="B18" s="46" t="s">
        <v>67</v>
      </c>
      <c r="C18" s="46"/>
      <c r="D18" s="30">
        <v>7389</v>
      </c>
    </row>
    <row r="19" spans="3:4" ht="12.75" customHeight="1">
      <c r="C19" s="46" t="s">
        <v>68</v>
      </c>
      <c r="D19" s="30">
        <v>24706</v>
      </c>
    </row>
    <row r="20" spans="3:4" ht="12.75" customHeight="1">
      <c r="C20" s="46" t="s">
        <v>69</v>
      </c>
      <c r="D20" s="30">
        <v>7706</v>
      </c>
    </row>
    <row r="21" spans="2:4" ht="12.75" customHeight="1">
      <c r="B21" s="46" t="s">
        <v>70</v>
      </c>
      <c r="C21" s="46"/>
      <c r="D21" s="30">
        <v>13205</v>
      </c>
    </row>
    <row r="22" spans="2:4" ht="12.75" customHeight="1">
      <c r="B22" s="46" t="s">
        <v>71</v>
      </c>
      <c r="C22" s="46"/>
      <c r="D22" s="30">
        <v>5645</v>
      </c>
    </row>
    <row r="23" spans="2:4" ht="12.75" customHeight="1">
      <c r="B23" s="46" t="s">
        <v>72</v>
      </c>
      <c r="C23" s="46"/>
      <c r="D23" s="30">
        <v>7894</v>
      </c>
    </row>
    <row r="24" spans="2:4" ht="12.75" customHeight="1">
      <c r="B24" s="46" t="s">
        <v>73</v>
      </c>
      <c r="C24" s="46"/>
      <c r="D24" s="30">
        <v>5970</v>
      </c>
    </row>
    <row r="25" spans="2:4" ht="12.75" customHeight="1">
      <c r="B25" s="46" t="s">
        <v>74</v>
      </c>
      <c r="C25" s="46"/>
      <c r="D25" s="30">
        <v>5279</v>
      </c>
    </row>
    <row r="26" spans="2:4" ht="12.75" customHeight="1">
      <c r="B26" s="46" t="s">
        <v>75</v>
      </c>
      <c r="C26" s="46"/>
      <c r="D26" s="30">
        <v>10534</v>
      </c>
    </row>
    <row r="27" spans="2:4" ht="12.75" customHeight="1">
      <c r="B27" s="46" t="s">
        <v>202</v>
      </c>
      <c r="C27" s="46"/>
      <c r="D27" s="30">
        <v>6044</v>
      </c>
    </row>
    <row r="28" spans="2:4" ht="12.75" customHeight="1">
      <c r="B28" s="46" t="s">
        <v>76</v>
      </c>
      <c r="C28" s="46"/>
      <c r="D28" s="30">
        <v>6110</v>
      </c>
    </row>
    <row r="29" spans="2:4" ht="12.75" customHeight="1">
      <c r="B29" s="46" t="s">
        <v>162</v>
      </c>
      <c r="C29" s="46"/>
      <c r="D29" s="30">
        <v>450</v>
      </c>
    </row>
    <row r="30" spans="2:4" ht="12.75" customHeight="1">
      <c r="B30" s="46" t="s">
        <v>152</v>
      </c>
      <c r="C30" s="46"/>
      <c r="D30" s="30">
        <v>700</v>
      </c>
    </row>
    <row r="31" spans="2:4" ht="12.75" customHeight="1">
      <c r="B31" s="46" t="s">
        <v>182</v>
      </c>
      <c r="C31" s="46"/>
      <c r="D31" s="30">
        <v>885</v>
      </c>
    </row>
    <row r="32" spans="1:2" ht="12.75" customHeight="1">
      <c r="A32" s="46"/>
      <c r="B32" s="46"/>
    </row>
    <row r="33" spans="1:4" ht="12.75" customHeight="1">
      <c r="A33" s="44" t="s">
        <v>233</v>
      </c>
      <c r="B33" s="44"/>
      <c r="C33" s="35"/>
      <c r="D33" s="74">
        <f>SUM(D34:D76)</f>
        <v>309084</v>
      </c>
    </row>
    <row r="34" spans="1:4" ht="12.75" customHeight="1">
      <c r="A34" s="46"/>
      <c r="B34" s="46" t="s">
        <v>77</v>
      </c>
      <c r="C34" s="46"/>
      <c r="D34" s="29">
        <v>6695</v>
      </c>
    </row>
    <row r="35" spans="1:4" ht="12.75" customHeight="1">
      <c r="A35" s="46"/>
      <c r="B35" s="46" t="s">
        <v>163</v>
      </c>
      <c r="C35" s="46"/>
      <c r="D35" s="29">
        <v>825</v>
      </c>
    </row>
    <row r="36" spans="1:4" ht="12.75" customHeight="1">
      <c r="A36" s="46"/>
      <c r="B36" s="46" t="s">
        <v>154</v>
      </c>
      <c r="C36" s="46"/>
      <c r="D36" s="29">
        <v>7585</v>
      </c>
    </row>
    <row r="37" spans="1:4" ht="12.75" customHeight="1">
      <c r="A37" s="46"/>
      <c r="B37" s="46" t="s">
        <v>78</v>
      </c>
      <c r="C37" s="46"/>
      <c r="D37" s="29">
        <v>3711</v>
      </c>
    </row>
    <row r="38" spans="1:5" ht="12.75" customHeight="1">
      <c r="A38" s="46"/>
      <c r="B38" s="46" t="s">
        <v>242</v>
      </c>
      <c r="C38" s="46"/>
      <c r="D38" s="29">
        <v>2765</v>
      </c>
      <c r="E38" s="8"/>
    </row>
    <row r="39" spans="1:5" ht="12.75" customHeight="1">
      <c r="A39" s="46"/>
      <c r="B39" s="46" t="s">
        <v>183</v>
      </c>
      <c r="C39" s="46"/>
      <c r="D39" s="29">
        <v>8101</v>
      </c>
      <c r="E39" s="8"/>
    </row>
    <row r="40" spans="1:5" ht="12.75" customHeight="1">
      <c r="A40" s="46"/>
      <c r="B40" s="46" t="s">
        <v>203</v>
      </c>
      <c r="C40" s="46"/>
      <c r="D40" s="29">
        <v>5843</v>
      </c>
      <c r="E40" s="8"/>
    </row>
    <row r="41" spans="1:5" ht="12.75" customHeight="1">
      <c r="A41" s="46"/>
      <c r="B41" s="46" t="s">
        <v>204</v>
      </c>
      <c r="C41" s="46"/>
      <c r="D41" s="29">
        <v>4416</v>
      </c>
      <c r="E41" s="8"/>
    </row>
    <row r="42" spans="1:5" ht="12.75" customHeight="1">
      <c r="A42" s="46"/>
      <c r="B42" s="46" t="s">
        <v>79</v>
      </c>
      <c r="C42" s="46"/>
      <c r="D42" s="29">
        <v>5739</v>
      </c>
      <c r="E42" s="8"/>
    </row>
    <row r="43" spans="1:5" ht="12.75" customHeight="1">
      <c r="A43" s="46"/>
      <c r="B43" s="46" t="s">
        <v>243</v>
      </c>
      <c r="C43" s="46"/>
      <c r="D43" s="29">
        <v>4262</v>
      </c>
      <c r="E43" s="8"/>
    </row>
    <row r="44" spans="1:5" ht="12.75" customHeight="1">
      <c r="A44" s="46"/>
      <c r="B44" s="46" t="s">
        <v>205</v>
      </c>
      <c r="C44" s="46"/>
      <c r="D44" s="29">
        <v>4043</v>
      </c>
      <c r="E44" s="8"/>
    </row>
    <row r="45" spans="1:5" s="51" customFormat="1" ht="12.75" customHeight="1">
      <c r="A45" s="49"/>
      <c r="B45" s="46" t="s">
        <v>80</v>
      </c>
      <c r="C45" s="46"/>
      <c r="D45" s="29">
        <v>3859</v>
      </c>
      <c r="E45" s="50"/>
    </row>
    <row r="46" spans="1:6" ht="12.75" customHeight="1">
      <c r="A46" s="46"/>
      <c r="B46" s="46"/>
      <c r="C46" s="46" t="s">
        <v>206</v>
      </c>
      <c r="D46" s="29">
        <v>6657</v>
      </c>
      <c r="E46" s="8"/>
      <c r="F46" s="29"/>
    </row>
    <row r="47" spans="1:5" ht="12.75" customHeight="1">
      <c r="A47" s="46"/>
      <c r="C47" s="46" t="s">
        <v>244</v>
      </c>
      <c r="D47" s="29">
        <v>5616</v>
      </c>
      <c r="E47" s="8"/>
    </row>
    <row r="48" spans="1:5" ht="12.75" customHeight="1">
      <c r="A48" s="46"/>
      <c r="C48" s="46" t="s">
        <v>245</v>
      </c>
      <c r="D48" s="29">
        <v>617</v>
      </c>
      <c r="E48" s="8"/>
    </row>
    <row r="49" spans="1:5" ht="12.75" customHeight="1">
      <c r="A49" s="46"/>
      <c r="B49" s="46" t="s">
        <v>81</v>
      </c>
      <c r="C49" s="46"/>
      <c r="D49" s="29">
        <v>16606</v>
      </c>
      <c r="E49" s="8"/>
    </row>
    <row r="50" spans="1:5" ht="12.75" customHeight="1">
      <c r="A50" s="46"/>
      <c r="C50" s="46" t="s">
        <v>246</v>
      </c>
      <c r="D50" s="29">
        <v>2056</v>
      </c>
      <c r="E50" s="8"/>
    </row>
    <row r="51" spans="1:5" ht="12.75" customHeight="1">
      <c r="A51" s="46"/>
      <c r="C51" s="46" t="s">
        <v>247</v>
      </c>
      <c r="D51" s="29">
        <v>2184</v>
      </c>
      <c r="E51" s="8"/>
    </row>
    <row r="52" spans="1:5" ht="12.75" customHeight="1">
      <c r="A52" s="46"/>
      <c r="C52" s="46" t="s">
        <v>82</v>
      </c>
      <c r="D52" s="29">
        <v>2287</v>
      </c>
      <c r="E52" s="8"/>
    </row>
    <row r="53" spans="1:5" ht="12.75" customHeight="1">
      <c r="A53" s="46"/>
      <c r="B53" s="46" t="s">
        <v>135</v>
      </c>
      <c r="C53" s="46"/>
      <c r="D53" s="29">
        <v>11268</v>
      </c>
      <c r="E53" s="8"/>
    </row>
    <row r="54" spans="1:5" ht="12.75" customHeight="1">
      <c r="A54" s="46"/>
      <c r="B54" s="46" t="s">
        <v>83</v>
      </c>
      <c r="C54" s="46"/>
      <c r="D54" s="29">
        <v>10342</v>
      </c>
      <c r="E54" s="8"/>
    </row>
    <row r="55" spans="1:5" ht="12.75" customHeight="1">
      <c r="A55" s="46"/>
      <c r="C55" s="46" t="s">
        <v>208</v>
      </c>
      <c r="D55" s="29">
        <v>3972</v>
      </c>
      <c r="E55" s="8"/>
    </row>
    <row r="56" spans="1:5" ht="12.75" customHeight="1">
      <c r="A56" s="46"/>
      <c r="C56" s="46" t="s">
        <v>192</v>
      </c>
      <c r="D56" s="29">
        <v>4786</v>
      </c>
      <c r="E56" s="8"/>
    </row>
    <row r="57" spans="1:5" ht="12.75" customHeight="1">
      <c r="A57" s="46"/>
      <c r="B57" s="46" t="s">
        <v>224</v>
      </c>
      <c r="C57" s="46"/>
      <c r="D57" s="29">
        <v>5904</v>
      </c>
      <c r="E57" s="8"/>
    </row>
    <row r="58" spans="1:5" ht="12.75" customHeight="1">
      <c r="A58" s="46"/>
      <c r="B58" s="46" t="s">
        <v>84</v>
      </c>
      <c r="C58" s="46"/>
      <c r="D58" s="29">
        <v>6858</v>
      </c>
      <c r="E58" s="8"/>
    </row>
    <row r="59" spans="1:5" ht="12.75" customHeight="1">
      <c r="A59" s="46"/>
      <c r="B59" s="46" t="s">
        <v>85</v>
      </c>
      <c r="C59" s="46"/>
      <c r="D59" s="29">
        <v>4870</v>
      </c>
      <c r="E59" s="8"/>
    </row>
    <row r="60" spans="1:5" ht="12.75" customHeight="1">
      <c r="A60" s="46"/>
      <c r="B60" s="46" t="s">
        <v>86</v>
      </c>
      <c r="C60" s="46"/>
      <c r="D60" s="29">
        <v>16032</v>
      </c>
      <c r="E60" s="8"/>
    </row>
    <row r="61" spans="1:5" ht="12.75" customHeight="1">
      <c r="A61" s="46"/>
      <c r="B61" s="46" t="s">
        <v>87</v>
      </c>
      <c r="C61" s="46"/>
      <c r="D61" s="30">
        <v>18355</v>
      </c>
      <c r="E61" s="8"/>
    </row>
    <row r="62" spans="1:5" ht="12.75" customHeight="1">
      <c r="A62" s="46"/>
      <c r="B62" s="46" t="s">
        <v>88</v>
      </c>
      <c r="C62" s="46"/>
      <c r="D62" s="29">
        <v>12324</v>
      </c>
      <c r="E62" s="8"/>
    </row>
    <row r="63" spans="1:5" ht="12.75" customHeight="1">
      <c r="A63" s="46"/>
      <c r="C63" s="46" t="s">
        <v>209</v>
      </c>
      <c r="D63" s="29">
        <v>1584</v>
      </c>
      <c r="E63" s="8"/>
    </row>
    <row r="64" spans="1:5" ht="12.75" customHeight="1">
      <c r="A64" s="46"/>
      <c r="B64" s="46" t="s">
        <v>89</v>
      </c>
      <c r="C64" s="46"/>
      <c r="D64" s="29">
        <v>8138</v>
      </c>
      <c r="E64" s="8"/>
    </row>
    <row r="65" spans="1:5" ht="12.75" customHeight="1">
      <c r="A65" s="46"/>
      <c r="C65" s="75" t="s">
        <v>210</v>
      </c>
      <c r="D65" s="76">
        <f>1873+7586</f>
        <v>9459</v>
      </c>
      <c r="E65" s="8"/>
    </row>
    <row r="66" spans="1:5" ht="12.75" customHeight="1">
      <c r="A66" s="46"/>
      <c r="B66" s="46" t="s">
        <v>90</v>
      </c>
      <c r="C66" s="46"/>
      <c r="D66" s="29">
        <v>11193</v>
      </c>
      <c r="E66" s="8"/>
    </row>
    <row r="67" spans="1:5" ht="12.75" customHeight="1">
      <c r="A67" s="46"/>
      <c r="C67" s="46" t="s">
        <v>248</v>
      </c>
      <c r="D67" s="29">
        <v>1700</v>
      </c>
      <c r="E67" s="8"/>
    </row>
    <row r="68" spans="1:5" ht="12.75" customHeight="1">
      <c r="A68" s="46"/>
      <c r="B68" s="46" t="s">
        <v>91</v>
      </c>
      <c r="C68" s="46"/>
      <c r="D68" s="29">
        <v>24010</v>
      </c>
      <c r="E68" s="8"/>
    </row>
    <row r="69" spans="1:5" ht="12.75" customHeight="1">
      <c r="A69" s="46"/>
      <c r="B69" s="46" t="s">
        <v>92</v>
      </c>
      <c r="C69" s="46"/>
      <c r="D69" s="29">
        <v>16669</v>
      </c>
      <c r="E69" s="8"/>
    </row>
    <row r="70" spans="1:5" ht="12.75" customHeight="1">
      <c r="A70" s="46"/>
      <c r="B70" s="46" t="s">
        <v>93</v>
      </c>
      <c r="C70" s="46"/>
      <c r="D70" s="29">
        <v>8074</v>
      </c>
      <c r="E70" s="8"/>
    </row>
    <row r="71" spans="1:5" ht="12.75" customHeight="1">
      <c r="A71" s="46"/>
      <c r="B71" s="46" t="s">
        <v>94</v>
      </c>
      <c r="D71" s="29">
        <v>9873</v>
      </c>
      <c r="E71" s="8"/>
    </row>
    <row r="72" spans="1:5" ht="12.75" customHeight="1">
      <c r="A72" s="46"/>
      <c r="B72" s="75" t="s">
        <v>95</v>
      </c>
      <c r="C72" s="46"/>
      <c r="D72" s="29">
        <f>4061+274</f>
        <v>4335</v>
      </c>
      <c r="E72" s="8"/>
    </row>
    <row r="73" spans="1:5" ht="12.75" customHeight="1">
      <c r="A73" s="46"/>
      <c r="C73" s="46" t="s">
        <v>211</v>
      </c>
      <c r="D73" s="76">
        <v>1312</v>
      </c>
      <c r="E73" s="8"/>
    </row>
    <row r="74" spans="1:5" ht="12.75" customHeight="1">
      <c r="A74" s="46"/>
      <c r="C74" s="46" t="s">
        <v>212</v>
      </c>
      <c r="D74" s="29">
        <v>820</v>
      </c>
      <c r="E74" s="8"/>
    </row>
    <row r="75" spans="1:5" ht="12.75" customHeight="1">
      <c r="A75" s="46"/>
      <c r="B75" s="46" t="s">
        <v>213</v>
      </c>
      <c r="C75" s="46"/>
      <c r="D75" s="29">
        <v>12447</v>
      </c>
      <c r="E75" s="8"/>
    </row>
    <row r="76" spans="1:5" ht="12.75" customHeight="1">
      <c r="A76" s="46"/>
      <c r="B76" s="46" t="s">
        <v>96</v>
      </c>
      <c r="C76" s="46"/>
      <c r="D76" s="29">
        <v>10892</v>
      </c>
      <c r="E76" s="8"/>
    </row>
    <row r="77" spans="1:2" ht="12.75" customHeight="1">
      <c r="A77" s="46"/>
      <c r="B77" s="46"/>
    </row>
    <row r="78" spans="1:4" ht="12.75" customHeight="1">
      <c r="A78" s="44" t="s">
        <v>42</v>
      </c>
      <c r="B78" s="44"/>
      <c r="C78" s="35"/>
      <c r="D78" s="43">
        <f>SUM(D79:D128)</f>
        <v>612259</v>
      </c>
    </row>
    <row r="79" spans="2:4" ht="12.75" customHeight="1">
      <c r="B79" s="46" t="s">
        <v>43</v>
      </c>
      <c r="C79" s="46"/>
      <c r="D79" s="30">
        <v>30426</v>
      </c>
    </row>
    <row r="80" spans="2:4" ht="12.75" customHeight="1">
      <c r="B80" s="46"/>
      <c r="C80" s="46" t="s">
        <v>44</v>
      </c>
      <c r="D80" s="30">
        <v>183</v>
      </c>
    </row>
    <row r="81" spans="3:4" ht="12.75" customHeight="1">
      <c r="C81" s="46" t="s">
        <v>45</v>
      </c>
      <c r="D81" s="30">
        <v>5139</v>
      </c>
    </row>
    <row r="82" spans="2:4" ht="12.75" customHeight="1">
      <c r="B82" s="46"/>
      <c r="C82" s="46" t="s">
        <v>4</v>
      </c>
      <c r="D82" s="30">
        <v>5614</v>
      </c>
    </row>
    <row r="83" spans="2:4" ht="12.75" customHeight="1">
      <c r="B83" s="46" t="s">
        <v>46</v>
      </c>
      <c r="C83" s="46"/>
      <c r="D83" s="30">
        <v>50691</v>
      </c>
    </row>
    <row r="84" spans="2:4" ht="12.75" customHeight="1">
      <c r="B84" s="46"/>
      <c r="C84" s="46" t="s">
        <v>179</v>
      </c>
      <c r="D84" s="30">
        <v>4994</v>
      </c>
    </row>
    <row r="85" spans="2:4" ht="12.75" customHeight="1">
      <c r="B85" s="46"/>
      <c r="C85" s="46" t="s">
        <v>180</v>
      </c>
      <c r="D85" s="30">
        <v>4379</v>
      </c>
    </row>
    <row r="86" spans="2:4" ht="12.75" customHeight="1">
      <c r="B86" s="46" t="s">
        <v>47</v>
      </c>
      <c r="C86" s="46"/>
      <c r="D86" s="30">
        <v>22568</v>
      </c>
    </row>
    <row r="87" spans="2:4" ht="12.75" customHeight="1">
      <c r="B87" s="46"/>
      <c r="C87" s="46" t="s">
        <v>39</v>
      </c>
      <c r="D87" s="30">
        <v>396</v>
      </c>
    </row>
    <row r="88" spans="2:4" ht="12.75" customHeight="1">
      <c r="B88" s="46"/>
      <c r="C88" s="46" t="s">
        <v>48</v>
      </c>
      <c r="D88" s="30">
        <v>447</v>
      </c>
    </row>
    <row r="89" spans="2:4" ht="12.75" customHeight="1">
      <c r="B89" s="46"/>
      <c r="C89" s="46" t="s">
        <v>4</v>
      </c>
      <c r="D89" s="30">
        <v>3465</v>
      </c>
    </row>
    <row r="90" spans="2:4" ht="12.75" customHeight="1">
      <c r="B90" s="46" t="s">
        <v>49</v>
      </c>
      <c r="C90" s="46"/>
      <c r="D90" s="30">
        <v>25690</v>
      </c>
    </row>
    <row r="91" spans="2:4" ht="12.75" customHeight="1">
      <c r="B91" s="46"/>
      <c r="C91" s="46" t="s">
        <v>39</v>
      </c>
      <c r="D91" s="30">
        <v>713</v>
      </c>
    </row>
    <row r="92" spans="2:4" ht="12.75" customHeight="1">
      <c r="B92" s="46"/>
      <c r="C92" s="46" t="s">
        <v>48</v>
      </c>
      <c r="D92" s="30">
        <v>5545</v>
      </c>
    </row>
    <row r="93" spans="2:4" ht="12.75" customHeight="1">
      <c r="B93" s="46"/>
      <c r="C93" s="46" t="s">
        <v>4</v>
      </c>
      <c r="D93" s="30">
        <v>7868</v>
      </c>
    </row>
    <row r="94" spans="2:4" ht="12.75" customHeight="1">
      <c r="B94" s="46"/>
      <c r="C94" s="46" t="s">
        <v>132</v>
      </c>
      <c r="D94" s="30">
        <v>4987</v>
      </c>
    </row>
    <row r="95" spans="2:4" ht="12.75" customHeight="1">
      <c r="B95" s="46" t="s">
        <v>50</v>
      </c>
      <c r="C95" s="46"/>
      <c r="D95" s="30">
        <v>27967</v>
      </c>
    </row>
    <row r="96" spans="2:4" ht="12.75" customHeight="1">
      <c r="B96" s="46"/>
      <c r="C96" s="46" t="s">
        <v>39</v>
      </c>
      <c r="D96" s="30">
        <v>350</v>
      </c>
    </row>
    <row r="97" spans="2:4" ht="12.75" customHeight="1">
      <c r="B97" s="46"/>
      <c r="C97" s="46" t="s">
        <v>4</v>
      </c>
      <c r="D97" s="30">
        <v>3680</v>
      </c>
    </row>
    <row r="98" spans="2:4" ht="12.75" customHeight="1">
      <c r="B98" s="46" t="s">
        <v>51</v>
      </c>
      <c r="C98" s="46"/>
      <c r="D98" s="30">
        <v>22572</v>
      </c>
    </row>
    <row r="99" spans="2:4" ht="12.75" customHeight="1">
      <c r="B99" s="46"/>
      <c r="C99" s="46" t="s">
        <v>39</v>
      </c>
      <c r="D99" s="30">
        <v>544</v>
      </c>
    </row>
    <row r="100" spans="2:4" ht="12.75" customHeight="1">
      <c r="B100" s="46" t="s">
        <v>52</v>
      </c>
      <c r="C100" s="46"/>
      <c r="D100" s="30">
        <v>17817</v>
      </c>
    </row>
    <row r="101" spans="2:4" ht="12.75" customHeight="1">
      <c r="B101" s="46"/>
      <c r="C101" s="46" t="s">
        <v>39</v>
      </c>
      <c r="D101" s="30">
        <v>578</v>
      </c>
    </row>
    <row r="102" spans="2:4" ht="12.75" customHeight="1">
      <c r="B102" s="46"/>
      <c r="C102" s="46" t="s">
        <v>4</v>
      </c>
      <c r="D102" s="30">
        <v>900</v>
      </c>
    </row>
    <row r="103" spans="2:4" ht="12.75" customHeight="1">
      <c r="B103" s="46" t="s">
        <v>53</v>
      </c>
      <c r="C103" s="46"/>
      <c r="D103" s="30">
        <v>51469</v>
      </c>
    </row>
    <row r="104" spans="2:4" ht="12.75" customHeight="1">
      <c r="B104" s="46"/>
      <c r="C104" s="46" t="s">
        <v>48</v>
      </c>
      <c r="D104" s="30">
        <v>17397</v>
      </c>
    </row>
    <row r="105" spans="2:4" ht="12.75" customHeight="1">
      <c r="B105" s="46"/>
      <c r="C105" s="46" t="s">
        <v>4</v>
      </c>
      <c r="D105" s="30">
        <v>14556</v>
      </c>
    </row>
    <row r="106" spans="2:4" ht="12.75" customHeight="1">
      <c r="B106" s="75" t="s">
        <v>54</v>
      </c>
      <c r="C106" s="75"/>
      <c r="D106" s="77">
        <f>55293+488</f>
        <v>55781</v>
      </c>
    </row>
    <row r="107" spans="3:4" ht="12.75" customHeight="1">
      <c r="C107" s="46" t="s">
        <v>133</v>
      </c>
      <c r="D107" s="30">
        <v>1430</v>
      </c>
    </row>
    <row r="108" spans="2:4" ht="12.75" customHeight="1">
      <c r="B108" s="46"/>
      <c r="C108" s="46" t="s">
        <v>4</v>
      </c>
      <c r="D108" s="30">
        <v>9446</v>
      </c>
    </row>
    <row r="109" spans="2:4" ht="12.75" customHeight="1">
      <c r="B109" s="75" t="s">
        <v>55</v>
      </c>
      <c r="C109" s="46"/>
      <c r="D109" s="77">
        <f>34807+609</f>
        <v>35416</v>
      </c>
    </row>
    <row r="110" spans="3:4" ht="12.75" customHeight="1">
      <c r="C110" s="49" t="s">
        <v>184</v>
      </c>
      <c r="D110" s="30">
        <v>4099</v>
      </c>
    </row>
    <row r="111" spans="3:4" ht="12.75" customHeight="1">
      <c r="C111" s="49" t="s">
        <v>185</v>
      </c>
      <c r="D111" s="30">
        <v>6727</v>
      </c>
    </row>
    <row r="112" spans="3:4" ht="12.75" customHeight="1">
      <c r="C112" s="57" t="s">
        <v>186</v>
      </c>
      <c r="D112" s="30">
        <v>4841</v>
      </c>
    </row>
    <row r="113" spans="3:4" ht="12.75" customHeight="1">
      <c r="C113" s="49" t="s">
        <v>189</v>
      </c>
      <c r="D113" s="30">
        <v>9200</v>
      </c>
    </row>
    <row r="114" spans="3:4" ht="12.75" customHeight="1">
      <c r="C114" s="49" t="s">
        <v>181</v>
      </c>
      <c r="D114" s="30">
        <v>5599</v>
      </c>
    </row>
    <row r="115" spans="3:4" ht="12.75" customHeight="1">
      <c r="C115" s="49" t="s">
        <v>187</v>
      </c>
      <c r="D115" s="30">
        <v>3466</v>
      </c>
    </row>
    <row r="116" spans="3:4" ht="12.75" customHeight="1">
      <c r="C116" s="49" t="s">
        <v>188</v>
      </c>
      <c r="D116" s="30">
        <v>3332</v>
      </c>
    </row>
    <row r="117" spans="3:4" ht="12.75" customHeight="1">
      <c r="C117" s="49" t="s">
        <v>199</v>
      </c>
      <c r="D117" s="30">
        <v>1106</v>
      </c>
    </row>
    <row r="118" spans="3:4" ht="12.75" customHeight="1">
      <c r="C118" s="46" t="s">
        <v>39</v>
      </c>
      <c r="D118" s="30">
        <v>60</v>
      </c>
    </row>
    <row r="119" spans="3:4" ht="12.75" customHeight="1">
      <c r="C119" s="46" t="s">
        <v>48</v>
      </c>
      <c r="D119" s="30">
        <v>87</v>
      </c>
    </row>
    <row r="120" spans="3:4" ht="12.75" customHeight="1">
      <c r="C120" s="46" t="s">
        <v>4</v>
      </c>
      <c r="D120" s="30">
        <v>1563</v>
      </c>
    </row>
    <row r="121" spans="2:4" ht="12.75" customHeight="1">
      <c r="B121" s="46" t="s">
        <v>56</v>
      </c>
      <c r="C121" s="46"/>
      <c r="D121" s="30">
        <v>29439</v>
      </c>
    </row>
    <row r="122" spans="2:4" ht="12.75" customHeight="1">
      <c r="B122" s="46"/>
      <c r="C122" s="46" t="s">
        <v>48</v>
      </c>
      <c r="D122" s="30">
        <v>329</v>
      </c>
    </row>
    <row r="123" spans="2:4" ht="12.75" customHeight="1">
      <c r="B123" s="46"/>
      <c r="C123" s="46" t="s">
        <v>190</v>
      </c>
      <c r="D123" s="30">
        <v>5887</v>
      </c>
    </row>
    <row r="124" spans="2:4" ht="12.75" customHeight="1">
      <c r="B124" s="46" t="s">
        <v>57</v>
      </c>
      <c r="C124" s="46"/>
      <c r="D124" s="30">
        <v>11938</v>
      </c>
    </row>
    <row r="125" spans="2:4" ht="12.75" customHeight="1">
      <c r="B125" s="46"/>
      <c r="C125" s="46" t="s">
        <v>39</v>
      </c>
      <c r="D125" s="30">
        <v>280</v>
      </c>
    </row>
    <row r="126" spans="2:4" ht="12.75" customHeight="1">
      <c r="B126" s="46"/>
      <c r="C126" s="46" t="s">
        <v>4</v>
      </c>
      <c r="D126" s="30">
        <v>6362</v>
      </c>
    </row>
    <row r="127" spans="2:4" ht="12.75" customHeight="1">
      <c r="B127" s="46" t="s">
        <v>58</v>
      </c>
      <c r="C127" s="46"/>
      <c r="D127" s="30">
        <v>55872</v>
      </c>
    </row>
    <row r="128" spans="3:4" ht="12.75" customHeight="1">
      <c r="C128" s="46" t="s">
        <v>4</v>
      </c>
      <c r="D128" s="30">
        <v>29064</v>
      </c>
    </row>
    <row r="129" spans="1:2" ht="12.75" customHeight="1">
      <c r="A129" s="46"/>
      <c r="B129" s="46"/>
    </row>
    <row r="130" spans="1:4" ht="12.75" customHeight="1">
      <c r="A130" s="35" t="s">
        <v>59</v>
      </c>
      <c r="B130" s="35"/>
      <c r="C130" s="44"/>
      <c r="D130" s="43">
        <f>SUM(D131:D135)</f>
        <v>366908</v>
      </c>
    </row>
    <row r="131" spans="2:4" ht="12.75" customHeight="1">
      <c r="B131" s="46" t="s">
        <v>161</v>
      </c>
      <c r="D131" s="30">
        <v>75514</v>
      </c>
    </row>
    <row r="132" spans="2:4" ht="12.75" customHeight="1">
      <c r="B132" s="46" t="s">
        <v>170</v>
      </c>
      <c r="D132" s="30">
        <v>54529</v>
      </c>
    </row>
    <row r="133" spans="2:4" ht="12.75" customHeight="1">
      <c r="B133" s="46" t="s">
        <v>60</v>
      </c>
      <c r="D133" s="30">
        <v>95417</v>
      </c>
    </row>
    <row r="134" spans="2:4" ht="12.75" customHeight="1">
      <c r="B134" s="46" t="s">
        <v>140</v>
      </c>
      <c r="D134" s="42">
        <v>78355</v>
      </c>
    </row>
    <row r="135" spans="2:4" ht="12.75" customHeight="1">
      <c r="B135" s="46" t="s">
        <v>61</v>
      </c>
      <c r="D135" s="30">
        <v>63093</v>
      </c>
    </row>
    <row r="136" spans="1:2" ht="12.75" customHeight="1">
      <c r="A136" s="46"/>
      <c r="B136" s="46"/>
    </row>
    <row r="137" spans="1:4" ht="12.75" customHeight="1">
      <c r="A137" s="44" t="s">
        <v>36</v>
      </c>
      <c r="B137" s="44"/>
      <c r="C137" s="35"/>
      <c r="D137" s="43">
        <f>SUM(D138:D143)</f>
        <v>56142</v>
      </c>
    </row>
    <row r="138" spans="2:4" ht="12.75" customHeight="1">
      <c r="B138" s="46" t="s">
        <v>37</v>
      </c>
      <c r="C138" s="46"/>
      <c r="D138" s="30">
        <v>29263</v>
      </c>
    </row>
    <row r="139" spans="2:4" ht="12.75" customHeight="1">
      <c r="B139" s="46" t="s">
        <v>38</v>
      </c>
      <c r="C139" s="46"/>
      <c r="D139" s="30">
        <v>7900</v>
      </c>
    </row>
    <row r="140" spans="2:4" ht="12.75" customHeight="1">
      <c r="B140" s="46"/>
      <c r="C140" s="26" t="s">
        <v>39</v>
      </c>
      <c r="D140" s="30">
        <v>605</v>
      </c>
    </row>
    <row r="141" spans="2:4" ht="12.75" customHeight="1">
      <c r="B141" s="46"/>
      <c r="C141" s="78" t="s">
        <v>4</v>
      </c>
      <c r="D141" s="77">
        <v>878</v>
      </c>
    </row>
    <row r="142" spans="2:4" ht="12.75" customHeight="1">
      <c r="B142" s="46" t="s">
        <v>40</v>
      </c>
      <c r="C142" s="46"/>
      <c r="D142" s="30">
        <v>10437</v>
      </c>
    </row>
    <row r="143" spans="2:4" ht="12.75" customHeight="1">
      <c r="B143" s="46" t="s">
        <v>41</v>
      </c>
      <c r="C143" s="46"/>
      <c r="D143" s="30">
        <v>7059</v>
      </c>
    </row>
    <row r="144" spans="1:2" ht="12.75" customHeight="1">
      <c r="A144" s="46"/>
      <c r="B144" s="46"/>
    </row>
    <row r="145" spans="1:4" ht="12.75" customHeight="1">
      <c r="A145" s="44" t="s">
        <v>18</v>
      </c>
      <c r="B145" s="44"/>
      <c r="C145" s="35"/>
      <c r="D145" s="43">
        <f>SUM(D146:D155)</f>
        <v>191648</v>
      </c>
    </row>
    <row r="146" spans="2:7" ht="12.75" customHeight="1">
      <c r="B146" s="46" t="s">
        <v>19</v>
      </c>
      <c r="D146" s="42">
        <v>10850</v>
      </c>
      <c r="F146" s="46"/>
      <c r="G146" s="42"/>
    </row>
    <row r="147" spans="2:7" ht="12.75" customHeight="1">
      <c r="B147" s="46" t="s">
        <v>20</v>
      </c>
      <c r="D147" s="30">
        <v>20088</v>
      </c>
      <c r="F147" s="46"/>
      <c r="G147" s="30"/>
    </row>
    <row r="148" spans="2:7" ht="12.75" customHeight="1">
      <c r="B148" s="46" t="s">
        <v>21</v>
      </c>
      <c r="D148" s="30">
        <v>22706</v>
      </c>
      <c r="F148" s="46"/>
      <c r="G148" s="30"/>
    </row>
    <row r="149" spans="2:7" ht="12.75" customHeight="1">
      <c r="B149" s="46" t="s">
        <v>22</v>
      </c>
      <c r="D149" s="30">
        <v>20617</v>
      </c>
      <c r="F149" s="46"/>
      <c r="G149" s="30"/>
    </row>
    <row r="150" spans="2:7" ht="12.75" customHeight="1">
      <c r="B150" s="46" t="s">
        <v>23</v>
      </c>
      <c r="D150" s="30">
        <v>17643</v>
      </c>
      <c r="F150" s="46"/>
      <c r="G150" s="30"/>
    </row>
    <row r="151" spans="2:7" ht="12.75" customHeight="1">
      <c r="B151" s="75" t="s">
        <v>24</v>
      </c>
      <c r="D151" s="77">
        <f>26020+3739</f>
        <v>29759</v>
      </c>
      <c r="F151" s="46"/>
      <c r="G151" s="30"/>
    </row>
    <row r="152" spans="2:7" ht="12.75" customHeight="1">
      <c r="B152" s="46" t="s">
        <v>25</v>
      </c>
      <c r="D152" s="30">
        <v>15496</v>
      </c>
      <c r="F152" s="46"/>
      <c r="G152" s="30"/>
    </row>
    <row r="153" spans="2:7" ht="12.75" customHeight="1">
      <c r="B153" s="46" t="s">
        <v>26</v>
      </c>
      <c r="D153" s="30">
        <v>18106</v>
      </c>
      <c r="F153" s="46"/>
      <c r="G153" s="30"/>
    </row>
    <row r="154" spans="2:7" ht="12.75" customHeight="1">
      <c r="B154" s="46" t="s">
        <v>27</v>
      </c>
      <c r="D154" s="30">
        <v>18287</v>
      </c>
      <c r="F154" s="46"/>
      <c r="G154" s="30"/>
    </row>
    <row r="155" spans="2:7" ht="12.75" customHeight="1">
      <c r="B155" s="46" t="s">
        <v>28</v>
      </c>
      <c r="D155" s="30">
        <v>18096</v>
      </c>
      <c r="F155" s="46"/>
      <c r="G155" s="30"/>
    </row>
    <row r="156" spans="1:5" ht="12.75" customHeight="1">
      <c r="A156" s="46"/>
      <c r="B156" s="46"/>
      <c r="E156" s="8"/>
    </row>
    <row r="157" spans="1:5" s="35" customFormat="1" ht="12.75" customHeight="1">
      <c r="A157" s="44" t="s">
        <v>29</v>
      </c>
      <c r="B157" s="44"/>
      <c r="D157" s="43">
        <f>SUM(D158:D163)</f>
        <v>144854</v>
      </c>
      <c r="E157" s="31"/>
    </row>
    <row r="158" spans="2:4" ht="12.75" customHeight="1">
      <c r="B158" s="46" t="s">
        <v>30</v>
      </c>
      <c r="D158" s="30">
        <v>4969</v>
      </c>
    </row>
    <row r="159" spans="2:4" ht="12.75" customHeight="1">
      <c r="B159" s="46" t="s">
        <v>31</v>
      </c>
      <c r="D159" s="30">
        <v>26340</v>
      </c>
    </row>
    <row r="160" spans="2:4" ht="12.75" customHeight="1">
      <c r="B160" s="46" t="s">
        <v>32</v>
      </c>
      <c r="D160" s="30">
        <v>26663</v>
      </c>
    </row>
    <row r="161" spans="2:4" ht="12.75" customHeight="1">
      <c r="B161" s="46" t="s">
        <v>33</v>
      </c>
      <c r="D161" s="30">
        <v>27032</v>
      </c>
    </row>
    <row r="162" spans="2:4" ht="12.75" customHeight="1">
      <c r="B162" s="46" t="s">
        <v>34</v>
      </c>
      <c r="D162" s="30">
        <v>28617</v>
      </c>
    </row>
    <row r="163" spans="2:4" ht="12.75" customHeight="1">
      <c r="B163" s="46" t="s">
        <v>35</v>
      </c>
      <c r="D163" s="30">
        <v>31233</v>
      </c>
    </row>
    <row r="164" ht="12.75" customHeight="1">
      <c r="B164" s="46"/>
    </row>
    <row r="165" spans="1:4" s="35" customFormat="1" ht="12.75" customHeight="1">
      <c r="A165" s="35" t="s">
        <v>231</v>
      </c>
      <c r="B165" s="44"/>
      <c r="D165" s="43">
        <f>SUM(D166:D167)</f>
        <v>9784</v>
      </c>
    </row>
    <row r="166" spans="1:4" ht="12.75" customHeight="1">
      <c r="A166" s="46"/>
      <c r="B166" s="46" t="s">
        <v>191</v>
      </c>
      <c r="D166" s="40">
        <v>2430</v>
      </c>
    </row>
    <row r="167" spans="1:4" ht="12.75" customHeight="1">
      <c r="A167" s="46"/>
      <c r="B167" s="46" t="s">
        <v>207</v>
      </c>
      <c r="D167" s="40">
        <v>7354</v>
      </c>
    </row>
    <row r="168" spans="3:5" ht="12.75" customHeight="1">
      <c r="C168" s="46"/>
      <c r="E168" s="8"/>
    </row>
    <row r="169" spans="1:5" ht="12.75" customHeight="1">
      <c r="A169" s="44" t="s">
        <v>97</v>
      </c>
      <c r="B169" s="35"/>
      <c r="C169" s="44"/>
      <c r="D169" s="43">
        <f>SUM(D170:D192)</f>
        <v>139919</v>
      </c>
      <c r="E169" s="8"/>
    </row>
    <row r="170" spans="2:5" ht="12.75" customHeight="1">
      <c r="B170" s="46" t="s">
        <v>193</v>
      </c>
      <c r="C170" s="46"/>
      <c r="D170" s="29">
        <v>2905</v>
      </c>
      <c r="E170" s="8"/>
    </row>
    <row r="171" spans="2:4" ht="12.75" customHeight="1">
      <c r="B171" s="46" t="s">
        <v>98</v>
      </c>
      <c r="C171" s="46"/>
      <c r="D171" s="29">
        <v>6145</v>
      </c>
    </row>
    <row r="172" spans="2:4" ht="12.75" customHeight="1">
      <c r="B172" s="46" t="s">
        <v>99</v>
      </c>
      <c r="C172" s="46"/>
      <c r="D172" s="29">
        <v>3217</v>
      </c>
    </row>
    <row r="173" spans="3:6" ht="12.75" customHeight="1">
      <c r="C173" s="46" t="s">
        <v>141</v>
      </c>
      <c r="D173" s="29">
        <v>2055</v>
      </c>
      <c r="F173" s="29"/>
    </row>
    <row r="174" spans="3:4" ht="12.75" customHeight="1">
      <c r="C174" s="46" t="s">
        <v>100</v>
      </c>
      <c r="D174" s="29">
        <v>2500</v>
      </c>
    </row>
    <row r="175" spans="3:4" ht="12.75" customHeight="1">
      <c r="C175" s="46" t="s">
        <v>194</v>
      </c>
      <c r="D175" s="29">
        <v>1595</v>
      </c>
    </row>
    <row r="176" spans="3:4" ht="12.75" customHeight="1">
      <c r="C176" s="46" t="s">
        <v>249</v>
      </c>
      <c r="D176" s="29">
        <v>2043</v>
      </c>
    </row>
    <row r="177" spans="2:4" ht="12.75" customHeight="1">
      <c r="B177" s="46" t="s">
        <v>101</v>
      </c>
      <c r="C177" s="46"/>
      <c r="D177" s="29">
        <v>1336</v>
      </c>
    </row>
    <row r="178" spans="2:4" ht="12.75" customHeight="1">
      <c r="B178" s="46" t="s">
        <v>102</v>
      </c>
      <c r="C178" s="46"/>
      <c r="D178" s="29">
        <v>1684</v>
      </c>
    </row>
    <row r="179" spans="2:4" ht="12.75" customHeight="1">
      <c r="B179" s="46" t="s">
        <v>103</v>
      </c>
      <c r="C179" s="46"/>
      <c r="D179" s="29">
        <v>26807</v>
      </c>
    </row>
    <row r="180" spans="2:4" ht="12.75" customHeight="1">
      <c r="B180" s="46" t="s">
        <v>104</v>
      </c>
      <c r="C180" s="46"/>
      <c r="D180" s="29">
        <v>300</v>
      </c>
    </row>
    <row r="181" spans="2:4" ht="12.75" customHeight="1">
      <c r="B181" s="46" t="s">
        <v>171</v>
      </c>
      <c r="C181" s="46"/>
      <c r="D181" s="29">
        <v>2742</v>
      </c>
    </row>
    <row r="182" spans="2:4" ht="12.75" customHeight="1">
      <c r="B182" s="46" t="s">
        <v>172</v>
      </c>
      <c r="C182" s="46"/>
      <c r="D182" s="29">
        <v>4318</v>
      </c>
    </row>
    <row r="183" spans="2:4" ht="12.75" customHeight="1">
      <c r="B183" s="46" t="s">
        <v>131</v>
      </c>
      <c r="C183" s="46"/>
      <c r="D183" s="29">
        <v>3639</v>
      </c>
    </row>
    <row r="184" spans="2:4" ht="12.75" customHeight="1">
      <c r="B184" s="46" t="s">
        <v>214</v>
      </c>
      <c r="C184" s="46"/>
      <c r="D184" s="29">
        <v>11758</v>
      </c>
    </row>
    <row r="185" spans="2:4" ht="12.75" customHeight="1">
      <c r="B185" s="46" t="s">
        <v>146</v>
      </c>
      <c r="C185" s="46"/>
      <c r="D185" s="29">
        <v>2274</v>
      </c>
    </row>
    <row r="186" spans="2:4" ht="12.75" customHeight="1">
      <c r="B186" s="46" t="s">
        <v>164</v>
      </c>
      <c r="C186" s="46"/>
      <c r="D186" s="29">
        <v>26451</v>
      </c>
    </row>
    <row r="187" spans="2:4" ht="12.75" customHeight="1">
      <c r="B187" s="46" t="s">
        <v>155</v>
      </c>
      <c r="C187" s="46"/>
      <c r="D187" s="29">
        <v>15226</v>
      </c>
    </row>
    <row r="188" spans="2:4" ht="12.75" customHeight="1">
      <c r="B188" s="46" t="s">
        <v>215</v>
      </c>
      <c r="C188" s="46"/>
      <c r="D188" s="29">
        <v>5610</v>
      </c>
    </row>
    <row r="189" spans="2:4" ht="12.75" customHeight="1">
      <c r="B189" s="46" t="s">
        <v>105</v>
      </c>
      <c r="C189" s="46"/>
      <c r="D189" s="29">
        <v>3973</v>
      </c>
    </row>
    <row r="190" spans="2:4" ht="12.75" customHeight="1">
      <c r="B190" s="46" t="s">
        <v>195</v>
      </c>
      <c r="C190" s="46"/>
      <c r="D190" s="29">
        <v>8263</v>
      </c>
    </row>
    <row r="191" spans="2:4" ht="12.75" customHeight="1">
      <c r="B191" s="46" t="s">
        <v>147</v>
      </c>
      <c r="C191" s="46"/>
      <c r="D191" s="29">
        <v>4428</v>
      </c>
    </row>
    <row r="192" spans="2:4" ht="12.75" customHeight="1">
      <c r="B192" s="46" t="s">
        <v>252</v>
      </c>
      <c r="C192" s="46"/>
      <c r="D192" s="29">
        <v>650</v>
      </c>
    </row>
    <row r="193" ht="12.75" customHeight="1">
      <c r="C193" s="46"/>
    </row>
    <row r="194" spans="1:4" ht="12.75" customHeight="1">
      <c r="A194" s="44" t="s">
        <v>157</v>
      </c>
      <c r="B194" s="35"/>
      <c r="C194" s="44"/>
      <c r="D194" s="43">
        <f>SUM(D195:D215)</f>
        <v>97763</v>
      </c>
    </row>
    <row r="195" spans="1:4" ht="12.75" customHeight="1">
      <c r="A195" s="46"/>
      <c r="B195" s="46" t="s">
        <v>160</v>
      </c>
      <c r="C195" s="46"/>
      <c r="D195" s="29">
        <v>1050</v>
      </c>
    </row>
    <row r="196" spans="1:4" ht="12.75" customHeight="1">
      <c r="A196" s="46"/>
      <c r="B196" s="75" t="s">
        <v>165</v>
      </c>
      <c r="C196" s="46"/>
      <c r="D196" s="29">
        <f>764+5845</f>
        <v>6609</v>
      </c>
    </row>
    <row r="197" spans="1:4" ht="12.75" customHeight="1">
      <c r="A197" s="46"/>
      <c r="B197" s="46" t="s">
        <v>173</v>
      </c>
      <c r="C197" s="46"/>
      <c r="D197" s="29">
        <v>381</v>
      </c>
    </row>
    <row r="198" spans="2:4" ht="12.75" customHeight="1">
      <c r="B198" s="46" t="s">
        <v>216</v>
      </c>
      <c r="C198" s="46"/>
      <c r="D198" s="29">
        <v>965</v>
      </c>
    </row>
    <row r="199" spans="2:4" ht="12.75" customHeight="1">
      <c r="B199" s="75" t="s">
        <v>106</v>
      </c>
      <c r="C199" s="75"/>
      <c r="D199" s="76">
        <f>29521+518</f>
        <v>30039</v>
      </c>
    </row>
    <row r="200" spans="2:4" ht="12.75" customHeight="1">
      <c r="B200" s="46" t="s">
        <v>127</v>
      </c>
      <c r="C200" s="46"/>
      <c r="D200" s="29">
        <v>4085</v>
      </c>
    </row>
    <row r="201" spans="2:4" ht="12.75" customHeight="1">
      <c r="B201" s="46" t="s">
        <v>107</v>
      </c>
      <c r="C201" s="46"/>
      <c r="D201" s="29">
        <v>1860</v>
      </c>
    </row>
    <row r="202" spans="2:4" ht="12.75" customHeight="1">
      <c r="B202" s="46" t="s">
        <v>149</v>
      </c>
      <c r="C202" s="46"/>
      <c r="D202" s="29">
        <v>1417</v>
      </c>
    </row>
    <row r="203" spans="2:4" ht="12.75" customHeight="1">
      <c r="B203" s="46" t="s">
        <v>108</v>
      </c>
      <c r="C203" s="46"/>
      <c r="D203" s="29">
        <v>17157</v>
      </c>
    </row>
    <row r="204" spans="2:4" ht="12.75" customHeight="1">
      <c r="B204" s="46" t="s">
        <v>109</v>
      </c>
      <c r="C204" s="46"/>
      <c r="D204" s="29">
        <v>3262</v>
      </c>
    </row>
    <row r="205" spans="2:4" ht="12.75" customHeight="1">
      <c r="B205" s="46" t="s">
        <v>128</v>
      </c>
      <c r="C205" s="46"/>
      <c r="D205" s="29">
        <v>302</v>
      </c>
    </row>
    <row r="206" spans="2:4" ht="12.75" customHeight="1">
      <c r="B206" s="46" t="s">
        <v>110</v>
      </c>
      <c r="C206" s="46"/>
      <c r="D206" s="29">
        <v>4856</v>
      </c>
    </row>
    <row r="207" spans="2:4" ht="12.75" customHeight="1">
      <c r="B207" s="46" t="s">
        <v>129</v>
      </c>
      <c r="C207" s="46"/>
      <c r="D207" s="29">
        <v>4042</v>
      </c>
    </row>
    <row r="208" spans="2:4" ht="12.75" customHeight="1">
      <c r="B208" s="46" t="s">
        <v>111</v>
      </c>
      <c r="C208" s="46"/>
      <c r="D208" s="29">
        <v>13318</v>
      </c>
    </row>
    <row r="209" spans="2:4" ht="12.75" customHeight="1">
      <c r="B209" s="46" t="s">
        <v>112</v>
      </c>
      <c r="C209" s="46"/>
      <c r="D209" s="29">
        <v>4529</v>
      </c>
    </row>
    <row r="210" spans="2:4" ht="12.75" customHeight="1">
      <c r="B210" s="46" t="s">
        <v>253</v>
      </c>
      <c r="C210" s="46"/>
      <c r="D210" s="29">
        <v>1396</v>
      </c>
    </row>
    <row r="211" spans="2:4" ht="12.75" customHeight="1">
      <c r="B211" s="46" t="s">
        <v>217</v>
      </c>
      <c r="C211" s="46"/>
      <c r="D211" s="29">
        <v>685</v>
      </c>
    </row>
    <row r="212" spans="2:4" ht="12.75" customHeight="1">
      <c r="B212" s="46" t="s">
        <v>148</v>
      </c>
      <c r="C212" s="46"/>
      <c r="D212" s="29">
        <v>160</v>
      </c>
    </row>
    <row r="213" spans="2:4" ht="12.75" customHeight="1">
      <c r="B213" s="46" t="s">
        <v>174</v>
      </c>
      <c r="C213" s="46"/>
      <c r="D213" s="29">
        <v>212</v>
      </c>
    </row>
    <row r="214" spans="2:4" ht="12.75" customHeight="1">
      <c r="B214" s="46" t="s">
        <v>166</v>
      </c>
      <c r="C214" s="46"/>
      <c r="D214" s="29">
        <v>1123</v>
      </c>
    </row>
    <row r="215" spans="2:4" ht="12.75" customHeight="1">
      <c r="B215" s="46" t="s">
        <v>158</v>
      </c>
      <c r="C215" s="46"/>
      <c r="D215" s="29">
        <v>315</v>
      </c>
    </row>
    <row r="216" spans="3:4" ht="12.75" customHeight="1">
      <c r="C216" s="46"/>
      <c r="D216" s="26"/>
    </row>
    <row r="217" spans="1:4" ht="12.75" customHeight="1">
      <c r="A217" s="44" t="s">
        <v>150</v>
      </c>
      <c r="B217" s="44"/>
      <c r="C217" s="35"/>
      <c r="D217" s="43">
        <f>SUM(D218:D248)</f>
        <v>124990</v>
      </c>
    </row>
    <row r="218" spans="2:4" ht="12.75" customHeight="1">
      <c r="B218" s="46" t="s">
        <v>130</v>
      </c>
      <c r="C218" s="46"/>
      <c r="D218" s="30">
        <v>1129</v>
      </c>
    </row>
    <row r="219" spans="2:4" ht="12.75" customHeight="1">
      <c r="B219" s="46" t="s">
        <v>218</v>
      </c>
      <c r="C219" s="46"/>
      <c r="D219" s="30">
        <v>1074</v>
      </c>
    </row>
    <row r="220" spans="2:4" ht="12.75" customHeight="1">
      <c r="B220" s="46" t="s">
        <v>126</v>
      </c>
      <c r="C220" s="46"/>
      <c r="D220" s="30">
        <v>300</v>
      </c>
    </row>
    <row r="221" spans="2:4" ht="12.75" customHeight="1">
      <c r="B221" s="46" t="s">
        <v>153</v>
      </c>
      <c r="C221" s="46"/>
      <c r="D221" s="30">
        <v>6169</v>
      </c>
    </row>
    <row r="222" spans="2:4" ht="12.75" customHeight="1">
      <c r="B222" s="46" t="s">
        <v>114</v>
      </c>
      <c r="C222" s="46"/>
      <c r="D222" s="30">
        <v>1149</v>
      </c>
    </row>
    <row r="223" spans="2:4" ht="12.75" customHeight="1">
      <c r="B223" s="46" t="s">
        <v>115</v>
      </c>
      <c r="C223" s="46"/>
      <c r="D223" s="30">
        <v>909</v>
      </c>
    </row>
    <row r="224" spans="2:4" ht="12.75" customHeight="1">
      <c r="B224" s="46" t="s">
        <v>116</v>
      </c>
      <c r="C224" s="46"/>
      <c r="D224" s="30">
        <v>969</v>
      </c>
    </row>
    <row r="225" spans="2:4" ht="12.75" customHeight="1">
      <c r="B225" s="46" t="s">
        <v>117</v>
      </c>
      <c r="C225" s="46"/>
      <c r="D225" s="30">
        <v>1133</v>
      </c>
    </row>
    <row r="226" spans="2:4" ht="12.75" customHeight="1">
      <c r="B226" s="46" t="s">
        <v>219</v>
      </c>
      <c r="C226" s="46"/>
      <c r="D226" s="30">
        <v>17023</v>
      </c>
    </row>
    <row r="227" spans="2:4" ht="12.75" customHeight="1">
      <c r="B227" s="46" t="s">
        <v>118</v>
      </c>
      <c r="C227" s="46"/>
      <c r="D227" s="30">
        <v>5136</v>
      </c>
    </row>
    <row r="228" spans="2:4" ht="12.75" customHeight="1">
      <c r="B228" s="46" t="s">
        <v>175</v>
      </c>
      <c r="C228" s="46"/>
      <c r="D228" s="30">
        <v>1427</v>
      </c>
    </row>
    <row r="229" spans="2:4" ht="12.75" customHeight="1">
      <c r="B229" s="46" t="s">
        <v>220</v>
      </c>
      <c r="C229" s="46"/>
      <c r="D229" s="30">
        <v>3117</v>
      </c>
    </row>
    <row r="230" spans="2:4" ht="12.75" customHeight="1">
      <c r="B230" s="46" t="s">
        <v>119</v>
      </c>
      <c r="C230" s="46"/>
      <c r="D230" s="30">
        <v>4146</v>
      </c>
    </row>
    <row r="231" spans="2:4" ht="12.75" customHeight="1">
      <c r="B231" s="46" t="s">
        <v>159</v>
      </c>
      <c r="C231" s="46"/>
      <c r="D231" s="30">
        <v>429</v>
      </c>
    </row>
    <row r="232" spans="2:4" ht="12.75" customHeight="1">
      <c r="B232" s="46" t="s">
        <v>156</v>
      </c>
      <c r="C232" s="46"/>
      <c r="D232" s="30">
        <v>1785</v>
      </c>
    </row>
    <row r="233" spans="2:4" ht="12.75" customHeight="1">
      <c r="B233" s="46" t="s">
        <v>134</v>
      </c>
      <c r="C233" s="46"/>
      <c r="D233" s="30">
        <v>8510</v>
      </c>
    </row>
    <row r="234" spans="2:4" ht="12.75" customHeight="1">
      <c r="B234" s="46" t="s">
        <v>120</v>
      </c>
      <c r="C234" s="46"/>
      <c r="D234" s="29">
        <v>16280</v>
      </c>
    </row>
    <row r="235" spans="2:4" ht="12.75" customHeight="1">
      <c r="B235" s="46" t="s">
        <v>121</v>
      </c>
      <c r="C235" s="46"/>
      <c r="D235" s="29">
        <v>492</v>
      </c>
    </row>
    <row r="236" spans="2:4" ht="12.75" customHeight="1">
      <c r="B236" s="46" t="s">
        <v>151</v>
      </c>
      <c r="C236" s="46"/>
      <c r="D236" s="29">
        <v>450</v>
      </c>
    </row>
    <row r="237" spans="2:4" ht="12.75" customHeight="1">
      <c r="B237" s="46" t="s">
        <v>122</v>
      </c>
      <c r="C237" s="46"/>
      <c r="D237" s="29">
        <v>1052</v>
      </c>
    </row>
    <row r="238" spans="2:4" ht="12.75" customHeight="1">
      <c r="B238" s="46" t="s">
        <v>123</v>
      </c>
      <c r="C238" s="46"/>
      <c r="D238" s="29">
        <v>492</v>
      </c>
    </row>
    <row r="239" spans="2:4" ht="12.75" customHeight="1">
      <c r="B239" s="46" t="s">
        <v>221</v>
      </c>
      <c r="C239" s="46"/>
      <c r="D239" s="29">
        <v>1012</v>
      </c>
    </row>
    <row r="240" spans="2:4" ht="12.75" customHeight="1">
      <c r="B240" s="46" t="s">
        <v>124</v>
      </c>
      <c r="C240" s="46"/>
      <c r="D240" s="29">
        <v>882</v>
      </c>
    </row>
    <row r="241" spans="2:4" ht="12.75" customHeight="1">
      <c r="B241" s="46" t="s">
        <v>176</v>
      </c>
      <c r="C241" s="46"/>
      <c r="D241" s="29">
        <v>492</v>
      </c>
    </row>
    <row r="242" spans="2:4" ht="12.75" customHeight="1">
      <c r="B242" s="46" t="s">
        <v>125</v>
      </c>
      <c r="C242" s="46"/>
      <c r="D242" s="29">
        <v>250</v>
      </c>
    </row>
    <row r="243" spans="2:4" ht="12.75" customHeight="1">
      <c r="B243" s="46" t="s">
        <v>222</v>
      </c>
      <c r="C243" s="46"/>
      <c r="D243" s="29">
        <v>21723</v>
      </c>
    </row>
    <row r="244" spans="2:4" ht="12.75" customHeight="1">
      <c r="B244" s="46" t="s">
        <v>167</v>
      </c>
      <c r="C244" s="46"/>
      <c r="D244" s="29">
        <v>13956</v>
      </c>
    </row>
    <row r="245" spans="2:4" ht="12.75" customHeight="1">
      <c r="B245" s="90" t="s">
        <v>168</v>
      </c>
      <c r="C245" s="90"/>
      <c r="D245" s="29">
        <v>285</v>
      </c>
    </row>
    <row r="246" spans="2:4" ht="12.75" customHeight="1">
      <c r="B246" s="46" t="s">
        <v>250</v>
      </c>
      <c r="C246" s="46"/>
      <c r="D246" s="29">
        <v>500</v>
      </c>
    </row>
    <row r="247" spans="2:4" ht="12.75" customHeight="1">
      <c r="B247" s="46" t="s">
        <v>196</v>
      </c>
      <c r="C247" s="46"/>
      <c r="D247" s="29">
        <v>2055</v>
      </c>
    </row>
    <row r="248" spans="2:4" ht="12.75" customHeight="1">
      <c r="B248" s="46" t="s">
        <v>113</v>
      </c>
      <c r="C248" s="46"/>
      <c r="D248" s="29">
        <v>10664</v>
      </c>
    </row>
    <row r="249" spans="2:3" ht="12.75" customHeight="1">
      <c r="B249" s="46"/>
      <c r="C249" s="46"/>
    </row>
    <row r="250" spans="1:4" s="67" customFormat="1" ht="12.75" customHeight="1">
      <c r="A250" s="79" t="s">
        <v>239</v>
      </c>
      <c r="B250" s="75"/>
      <c r="C250" s="75"/>
      <c r="D250" s="80">
        <v>36830</v>
      </c>
    </row>
    <row r="251" spans="1:5" ht="12.75" customHeight="1">
      <c r="A251" s="13"/>
      <c r="B251" s="13"/>
      <c r="C251" s="10"/>
      <c r="D251" s="33"/>
      <c r="E251" s="27"/>
    </row>
    <row r="252" ht="9" customHeight="1"/>
    <row r="253" spans="1:4" ht="12.75">
      <c r="A253" s="34" t="s">
        <v>5</v>
      </c>
      <c r="B253" s="34"/>
      <c r="C253" s="31"/>
      <c r="D253" s="32">
        <f>SUM(D145,D157,D137,D78,D130,D165,D9,D33,D169,D194,D217,D250)</f>
        <v>2225201</v>
      </c>
    </row>
    <row r="254" spans="1:5" ht="9" customHeight="1">
      <c r="A254" s="27"/>
      <c r="B254" s="27"/>
      <c r="C254" s="27"/>
      <c r="D254" s="33"/>
      <c r="E254" s="27"/>
    </row>
    <row r="255" ht="12" customHeight="1"/>
    <row r="256" spans="1:2" ht="12.75">
      <c r="A256" s="2" t="s">
        <v>136</v>
      </c>
      <c r="B256" s="2"/>
    </row>
  </sheetData>
  <sheetProtection/>
  <mergeCells count="2">
    <mergeCell ref="B245:C245"/>
    <mergeCell ref="A1:D1"/>
  </mergeCells>
  <printOptions horizontalCentered="1"/>
  <pageMargins left="0.7874015748031497" right="0.7874015748031497" top="0.5905511811023623" bottom="0.3937007874015748" header="0.3937007874015748" footer="0.3937007874015748"/>
  <pageSetup horizontalDpi="600" verticalDpi="600" orientation="landscape" scale="74" r:id="rId1"/>
  <rowBreaks count="4" manualBreakCount="4">
    <brk id="31" max="255" man="1"/>
    <brk id="76" max="255" man="1"/>
    <brk id="167" max="255" man="1"/>
    <brk id="2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75" zoomScaleNormal="75" zoomScalePageLayoutView="0" workbookViewId="0" topLeftCell="A3">
      <selection activeCell="J21" sqref="J21"/>
    </sheetView>
  </sheetViews>
  <sheetFormatPr defaultColWidth="11.421875" defaultRowHeight="12.75"/>
  <cols>
    <col min="1" max="1" width="22.421875" style="0" customWidth="1"/>
  </cols>
  <sheetData>
    <row r="1" spans="1:6" ht="12.75" customHeight="1">
      <c r="A1" s="88" t="s">
        <v>225</v>
      </c>
      <c r="B1" s="88"/>
      <c r="C1" s="88"/>
      <c r="D1" s="88"/>
      <c r="E1" s="88"/>
      <c r="F1" s="88"/>
    </row>
    <row r="2" spans="1:6" ht="13.5" customHeight="1">
      <c r="A2" s="91" t="s">
        <v>226</v>
      </c>
      <c r="B2" s="91"/>
      <c r="C2" s="91"/>
      <c r="D2" s="91"/>
      <c r="E2" s="91"/>
      <c r="F2" s="91"/>
    </row>
    <row r="3" spans="1:6" ht="13.5" customHeight="1">
      <c r="A3" s="91" t="s">
        <v>0</v>
      </c>
      <c r="B3" s="91"/>
      <c r="C3" s="91"/>
      <c r="D3" s="91"/>
      <c r="E3" s="91"/>
      <c r="F3" s="91"/>
    </row>
    <row r="4" spans="1:6" ht="13.5" customHeight="1">
      <c r="A4" s="1"/>
      <c r="B4" s="18"/>
      <c r="C4" s="17"/>
      <c r="D4" s="1"/>
      <c r="E4" s="1"/>
      <c r="F4" s="1"/>
    </row>
    <row r="5" spans="4:6" ht="9" customHeight="1">
      <c r="D5" s="5"/>
      <c r="E5" s="5"/>
      <c r="F5" s="5"/>
    </row>
    <row r="6" spans="4:6" ht="12" customHeight="1">
      <c r="D6" s="25" t="s">
        <v>177</v>
      </c>
      <c r="E6" s="48" t="s">
        <v>178</v>
      </c>
      <c r="F6" s="5"/>
    </row>
    <row r="7" spans="1:6" ht="12" customHeight="1">
      <c r="A7" s="16" t="s">
        <v>6</v>
      </c>
      <c r="B7" s="25" t="s">
        <v>1</v>
      </c>
      <c r="C7" s="25" t="s">
        <v>2</v>
      </c>
      <c r="D7" s="48" t="s">
        <v>143</v>
      </c>
      <c r="E7" s="25" t="s">
        <v>144</v>
      </c>
      <c r="F7" s="62" t="s">
        <v>14</v>
      </c>
    </row>
    <row r="8" spans="1:6" ht="9" customHeight="1">
      <c r="A8" s="7"/>
      <c r="B8" s="9"/>
      <c r="C8" s="9"/>
      <c r="D8" s="9"/>
      <c r="E8" s="9"/>
      <c r="F8" s="1"/>
    </row>
    <row r="9" spans="1:6" ht="12.75" customHeight="1">
      <c r="A9" s="16"/>
      <c r="B9" s="15"/>
      <c r="C9" s="15"/>
      <c r="D9" s="15"/>
      <c r="E9" s="15"/>
      <c r="F9" s="5"/>
    </row>
    <row r="10" spans="1:6" ht="12.75" customHeight="1">
      <c r="A10" s="39" t="s">
        <v>234</v>
      </c>
      <c r="B10" s="81">
        <f>763+1</f>
        <v>764</v>
      </c>
      <c r="C10" s="41">
        <v>261</v>
      </c>
      <c r="D10" s="81">
        <f>77+1+1</f>
        <v>79</v>
      </c>
      <c r="E10" s="41">
        <v>87</v>
      </c>
      <c r="F10" s="63">
        <f>SUM(B10:E10)</f>
        <v>1191</v>
      </c>
    </row>
    <row r="11" spans="1:6" ht="12.75">
      <c r="A11" s="39" t="s">
        <v>7</v>
      </c>
      <c r="B11" s="41">
        <v>3</v>
      </c>
      <c r="C11" s="41">
        <v>4</v>
      </c>
      <c r="D11" s="41">
        <v>2</v>
      </c>
      <c r="E11" s="82">
        <v>1</v>
      </c>
      <c r="F11" s="63">
        <f>SUM(B11:E11)</f>
        <v>10</v>
      </c>
    </row>
    <row r="12" spans="1:6" ht="12.75">
      <c r="A12" s="27"/>
      <c r="B12" s="27"/>
      <c r="C12" s="27"/>
      <c r="D12" s="27"/>
      <c r="E12" s="27"/>
      <c r="F12" s="27"/>
    </row>
    <row r="13" spans="1:6" ht="9" customHeight="1">
      <c r="A13" s="39"/>
      <c r="B13" s="39"/>
      <c r="C13" s="39"/>
      <c r="D13" s="39"/>
      <c r="E13" s="39"/>
      <c r="F13" s="39"/>
    </row>
    <row r="14" spans="1:7" ht="12.75">
      <c r="A14" s="65" t="s">
        <v>5</v>
      </c>
      <c r="B14" s="83">
        <f>SUM(B10:B13)</f>
        <v>767</v>
      </c>
      <c r="C14" s="66">
        <f>SUM(C10:C13)</f>
        <v>265</v>
      </c>
      <c r="D14" s="83">
        <f>SUM(D10:D13)</f>
        <v>81</v>
      </c>
      <c r="E14" s="66">
        <f>SUM(E10:E13)</f>
        <v>88</v>
      </c>
      <c r="F14" s="66">
        <f>SUM(F10:F13)</f>
        <v>1201</v>
      </c>
      <c r="G14" s="3"/>
    </row>
    <row r="15" spans="1:6" ht="9" customHeight="1">
      <c r="A15" s="27"/>
      <c r="B15" s="27"/>
      <c r="C15" s="27"/>
      <c r="D15" s="27"/>
      <c r="E15" s="27"/>
      <c r="F15" s="27"/>
    </row>
    <row r="16" spans="1:6" ht="12.75">
      <c r="A16" s="39"/>
      <c r="B16" s="39"/>
      <c r="C16" s="39"/>
      <c r="D16" s="39"/>
      <c r="E16" s="39"/>
      <c r="F16" s="39"/>
    </row>
    <row r="17" spans="1:6" ht="12.75">
      <c r="A17" s="26"/>
      <c r="B17" s="26"/>
      <c r="C17" s="26"/>
      <c r="D17" s="26"/>
      <c r="E17" s="26"/>
      <c r="F17" s="26"/>
    </row>
    <row r="18" spans="1:6" ht="13.5" customHeight="1">
      <c r="A18" s="88" t="s">
        <v>225</v>
      </c>
      <c r="B18" s="88"/>
      <c r="C18" s="88"/>
      <c r="D18" s="88"/>
      <c r="E18" s="88"/>
      <c r="F18" s="88"/>
    </row>
    <row r="19" spans="1:6" ht="12.75">
      <c r="A19" s="88" t="s">
        <v>236</v>
      </c>
      <c r="B19" s="88"/>
      <c r="C19" s="88"/>
      <c r="D19" s="88"/>
      <c r="E19" s="88"/>
      <c r="F19" s="88"/>
    </row>
    <row r="20" spans="1:6" ht="13.5" customHeight="1">
      <c r="A20" s="88">
        <v>2006</v>
      </c>
      <c r="B20" s="88"/>
      <c r="C20" s="88"/>
      <c r="D20" s="88"/>
      <c r="E20" s="88"/>
      <c r="F20" s="88"/>
    </row>
    <row r="21" spans="1:6" ht="13.5" customHeight="1">
      <c r="A21" s="27"/>
      <c r="B21" s="27"/>
      <c r="C21" s="27"/>
      <c r="D21" s="27"/>
      <c r="E21" s="27"/>
      <c r="F21" s="27"/>
    </row>
    <row r="22" spans="1:7" ht="9" customHeight="1">
      <c r="A22" s="26"/>
      <c r="B22" s="26"/>
      <c r="C22" s="26"/>
      <c r="D22" s="26"/>
      <c r="E22" s="26"/>
      <c r="F22" s="26"/>
      <c r="G22" s="5"/>
    </row>
    <row r="23" spans="1:7" ht="12" customHeight="1">
      <c r="A23" s="26"/>
      <c r="B23" s="84"/>
      <c r="C23" s="84"/>
      <c r="D23" s="84"/>
      <c r="E23" s="84"/>
      <c r="F23" s="85" t="s">
        <v>197</v>
      </c>
      <c r="G23" s="5"/>
    </row>
    <row r="24" spans="1:7" ht="12" customHeight="1">
      <c r="A24" s="39"/>
      <c r="B24" s="48" t="s">
        <v>8</v>
      </c>
      <c r="C24" s="48"/>
      <c r="D24" s="48" t="s">
        <v>9</v>
      </c>
      <c r="E24" s="48"/>
      <c r="F24" s="48" t="s">
        <v>9</v>
      </c>
      <c r="G24" s="5"/>
    </row>
    <row r="25" spans="1:7" ht="9" customHeight="1">
      <c r="A25" s="27"/>
      <c r="B25" s="86"/>
      <c r="C25" s="86"/>
      <c r="D25" s="86"/>
      <c r="E25" s="86"/>
      <c r="F25" s="86"/>
      <c r="G25" s="5"/>
    </row>
    <row r="26" spans="1:7" ht="12.75">
      <c r="A26" s="39"/>
      <c r="B26" s="39"/>
      <c r="C26" s="39"/>
      <c r="D26" s="39"/>
      <c r="E26" s="39"/>
      <c r="F26" s="39"/>
      <c r="G26" s="5"/>
    </row>
    <row r="27" spans="1:7" ht="12.75">
      <c r="A27" s="39" t="s">
        <v>169</v>
      </c>
      <c r="B27" s="39">
        <v>5</v>
      </c>
      <c r="C27" s="39"/>
      <c r="D27" s="39">
        <v>5</v>
      </c>
      <c r="E27" s="39"/>
      <c r="F27" s="87">
        <v>6</v>
      </c>
      <c r="G27" s="5"/>
    </row>
    <row r="28" spans="1:7" ht="12.75">
      <c r="A28" s="26" t="s">
        <v>10</v>
      </c>
      <c r="B28" s="29">
        <v>62</v>
      </c>
      <c r="C28" s="29"/>
      <c r="D28" s="76">
        <f>201+1</f>
        <v>202</v>
      </c>
      <c r="E28" s="29"/>
      <c r="F28" s="30">
        <v>397</v>
      </c>
      <c r="G28" s="5"/>
    </row>
    <row r="29" spans="1:7" ht="12.75">
      <c r="A29" s="26" t="s">
        <v>137</v>
      </c>
      <c r="B29" s="29">
        <v>106</v>
      </c>
      <c r="C29" s="29"/>
      <c r="D29" s="76">
        <f>605+1</f>
        <v>606</v>
      </c>
      <c r="E29" s="29"/>
      <c r="F29" s="30">
        <v>995</v>
      </c>
      <c r="G29" s="5"/>
    </row>
    <row r="30" spans="1:7" ht="12.75">
      <c r="A30" s="26" t="s">
        <v>11</v>
      </c>
      <c r="B30" s="29">
        <v>164</v>
      </c>
      <c r="C30" s="29"/>
      <c r="D30" s="76">
        <f>387+1</f>
        <v>388</v>
      </c>
      <c r="E30" s="29"/>
      <c r="F30" s="30">
        <v>639</v>
      </c>
      <c r="G30" s="5"/>
    </row>
    <row r="31" spans="1:7" ht="12.75">
      <c r="A31" s="27"/>
      <c r="B31" s="33"/>
      <c r="C31" s="33"/>
      <c r="D31" s="33"/>
      <c r="E31" s="33"/>
      <c r="F31" s="33"/>
      <c r="G31" s="5"/>
    </row>
    <row r="32" spans="1:7" ht="9" customHeight="1">
      <c r="A32" s="26"/>
      <c r="B32" s="29"/>
      <c r="C32" s="29"/>
      <c r="D32" s="29"/>
      <c r="E32" s="29"/>
      <c r="F32" s="29"/>
      <c r="G32" s="5"/>
    </row>
    <row r="33" spans="1:7" ht="14.25">
      <c r="A33" s="35" t="s">
        <v>5</v>
      </c>
      <c r="B33" s="43">
        <f>SUM(B27:B32)</f>
        <v>337</v>
      </c>
      <c r="C33" s="43"/>
      <c r="D33" s="80">
        <f>SUM(D27:D32)</f>
        <v>1201</v>
      </c>
      <c r="E33" s="43"/>
      <c r="F33" s="43">
        <f>SUM(F27:F32)</f>
        <v>2037</v>
      </c>
      <c r="G33" s="64" t="s">
        <v>198</v>
      </c>
    </row>
    <row r="34" spans="1:7" ht="9" customHeight="1">
      <c r="A34" s="27"/>
      <c r="B34" s="33"/>
      <c r="C34" s="33"/>
      <c r="D34" s="33"/>
      <c r="E34" s="33"/>
      <c r="F34" s="33"/>
      <c r="G34" s="14"/>
    </row>
    <row r="35" spans="1:5" ht="12.75">
      <c r="A35" s="8"/>
      <c r="B35" s="8"/>
      <c r="C35" s="8"/>
      <c r="D35" s="8"/>
      <c r="E35" s="8"/>
    </row>
    <row r="36" spans="1:6" ht="12.75" customHeight="1">
      <c r="A36" s="61" t="s">
        <v>223</v>
      </c>
      <c r="B36" s="58"/>
      <c r="C36" s="58"/>
      <c r="D36" s="58"/>
      <c r="E36" s="58"/>
      <c r="F36" s="58"/>
    </row>
    <row r="37" spans="1:6" ht="12.75">
      <c r="A37" s="59"/>
      <c r="B37" s="59"/>
      <c r="C37" s="59"/>
      <c r="D37" s="59"/>
      <c r="E37" s="59"/>
      <c r="F37" s="59"/>
    </row>
    <row r="38" spans="1:6" ht="12.75">
      <c r="A38" s="60" t="s">
        <v>136</v>
      </c>
      <c r="B38" s="59"/>
      <c r="C38" s="59"/>
      <c r="D38" s="59"/>
      <c r="E38" s="59"/>
      <c r="F38" s="59"/>
    </row>
  </sheetData>
  <sheetProtection/>
  <mergeCells count="6">
    <mergeCell ref="A20:F20"/>
    <mergeCell ref="A18:F18"/>
    <mergeCell ref="A1:F1"/>
    <mergeCell ref="A2:F2"/>
    <mergeCell ref="A3:F3"/>
    <mergeCell ref="A19:F19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96</dc:title>
  <dc:subject>información de planta física correspondiente a dic. de 1995</dc:subject>
  <dc:creator>Arq. Rosa Absalón</dc:creator>
  <cp:keywords/>
  <dc:description/>
  <cp:lastModifiedBy>Maquina_5</cp:lastModifiedBy>
  <cp:lastPrinted>2007-10-17T17:00:39Z</cp:lastPrinted>
  <dcterms:created xsi:type="dcterms:W3CDTF">2000-01-06T19:44:29Z</dcterms:created>
  <dcterms:modified xsi:type="dcterms:W3CDTF">2007-10-17T17:03:38Z</dcterms:modified>
  <cp:category/>
  <cp:version/>
  <cp:contentType/>
  <cp:contentStatus/>
</cp:coreProperties>
</file>